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桌面\各资助汇总表\"/>
    </mc:Choice>
  </mc:AlternateContent>
  <bookViews>
    <workbookView xWindow="0" yWindow="0" windowWidth="25200" windowHeight="12090"/>
  </bookViews>
  <sheets>
    <sheet name="汇总表" sheetId="12" r:id="rId1"/>
  </sheets>
  <definedNames>
    <definedName name="_xlnm._FilterDatabase" localSheetId="0" hidden="1">汇总表!$A$5:$AD$34</definedName>
  </definedNames>
  <calcPr calcId="162913"/>
</workbook>
</file>

<file path=xl/calcChain.xml><?xml version="1.0" encoding="utf-8"?>
<calcChain xmlns="http://schemas.openxmlformats.org/spreadsheetml/2006/main">
  <c r="AB33" i="12" l="1"/>
  <c r="W33" i="12"/>
  <c r="R33" i="12"/>
  <c r="J33" i="12"/>
  <c r="AC32" i="12"/>
  <c r="AC31" i="12"/>
  <c r="AC30" i="12"/>
  <c r="AC29" i="12"/>
  <c r="AC33" i="12" s="1"/>
  <c r="AB26" i="12"/>
  <c r="AC24" i="12"/>
  <c r="W23" i="12"/>
  <c r="AC23" i="12" s="1"/>
  <c r="V23" i="12"/>
  <c r="R23" i="12"/>
  <c r="Q23" i="12"/>
  <c r="J23" i="12"/>
  <c r="I23" i="12"/>
  <c r="V22" i="12"/>
  <c r="W22" i="12" s="1"/>
  <c r="R22" i="12"/>
  <c r="Q22" i="12"/>
  <c r="I22" i="12"/>
  <c r="J22" i="12" s="1"/>
  <c r="V21" i="12"/>
  <c r="W21" i="12" s="1"/>
  <c r="R21" i="12"/>
  <c r="R26" i="12" s="1"/>
  <c r="Q21" i="12"/>
  <c r="I21" i="12"/>
  <c r="J21" i="12" s="1"/>
  <c r="J26" i="12" s="1"/>
  <c r="AC20" i="12"/>
  <c r="AC19" i="12"/>
  <c r="AA19" i="12"/>
  <c r="V19" i="12"/>
  <c r="Q19" i="12"/>
  <c r="I19" i="12"/>
  <c r="AB18" i="12"/>
  <c r="W18" i="12"/>
  <c r="R18" i="12"/>
  <c r="J18" i="12"/>
  <c r="AC14" i="12"/>
  <c r="AC18" i="12" s="1"/>
  <c r="R11" i="12"/>
  <c r="AA6" i="12"/>
  <c r="AB6" i="12" s="1"/>
  <c r="AB11" i="12" s="1"/>
  <c r="AB34" i="12" s="1"/>
  <c r="W6" i="12"/>
  <c r="W11" i="12" s="1"/>
  <c r="V6" i="12"/>
  <c r="Q6" i="12"/>
  <c r="I6" i="12"/>
  <c r="J6" i="12" s="1"/>
  <c r="AC6" i="12" l="1"/>
  <c r="AC11" i="12" s="1"/>
  <c r="J11" i="12"/>
  <c r="J34" i="12" s="1"/>
  <c r="R34" i="12"/>
  <c r="AC21" i="12"/>
  <c r="AC26" i="12" s="1"/>
  <c r="AC34" i="12" s="1"/>
  <c r="W26" i="12"/>
  <c r="W34" i="12" s="1"/>
  <c r="AC22" i="12"/>
  <c r="I34" i="12"/>
</calcChain>
</file>

<file path=xl/comments1.xml><?xml version="1.0" encoding="utf-8"?>
<comments xmlns="http://schemas.openxmlformats.org/spreadsheetml/2006/main">
  <authors>
    <author>万雪梅</author>
  </authors>
  <commentList>
    <comment ref="R32" authorId="0" shapeId="0">
      <text>
        <r>
          <rPr>
            <sz val="9"/>
            <rFont val="宋体"/>
            <charset val="134"/>
          </rPr>
          <t xml:space="preserve">贫困户增加金额0.04元
</t>
        </r>
      </text>
    </comment>
  </commentList>
</comments>
</file>

<file path=xl/sharedStrings.xml><?xml version="1.0" encoding="utf-8"?>
<sst xmlns="http://schemas.openxmlformats.org/spreadsheetml/2006/main" count="100" uniqueCount="43">
  <si>
    <t xml:space="preserve">学校名称：                                                 填表时间：  2022.7          </t>
  </si>
  <si>
    <t>单位：（万元）</t>
  </si>
  <si>
    <t>序号</t>
  </si>
  <si>
    <t>学校名称</t>
  </si>
  <si>
    <t>在校学生数</t>
  </si>
  <si>
    <t>办学  性质</t>
  </si>
  <si>
    <t>月份</t>
  </si>
  <si>
    <t>免学费标准：200元/生/月</t>
  </si>
  <si>
    <t>国家助学金标准：200元/生/月，其中脱贫户、脱贫不稳定户300元/生/月</t>
  </si>
  <si>
    <t>住宿费费补助标准：50元/生/月</t>
  </si>
  <si>
    <t>教科书费补助标准：40元/生/月</t>
  </si>
  <si>
    <t>总计</t>
  </si>
  <si>
    <t>备注</t>
  </si>
  <si>
    <t>一年级</t>
  </si>
  <si>
    <t>二年级</t>
  </si>
  <si>
    <t>三年级</t>
  </si>
  <si>
    <t>人数总计</t>
  </si>
  <si>
    <t>金额合计</t>
  </si>
  <si>
    <t>其中：一年级（脱贫户）</t>
  </si>
  <si>
    <t>其中：二年级（脱贫户）</t>
  </si>
  <si>
    <t>其中：一年级（脱贫不稳定户）</t>
  </si>
  <si>
    <t>其中：二年级（脱贫不稳定户）</t>
  </si>
  <si>
    <t>三年级上期</t>
  </si>
  <si>
    <t>大足职教中心</t>
  </si>
  <si>
    <t>国重</t>
  </si>
  <si>
    <t xml:space="preserve">一年级涉农30人；二年级涉农16人。 </t>
  </si>
  <si>
    <t xml:space="preserve">一年级涉农29人；二年级涉农16人。 </t>
  </si>
  <si>
    <t>合计</t>
  </si>
  <si>
    <t>重庆电信职业学院</t>
  </si>
  <si>
    <t>民办</t>
  </si>
  <si>
    <t>3、4月新增数据</t>
  </si>
  <si>
    <t>5</t>
  </si>
  <si>
    <t>6</t>
  </si>
  <si>
    <t>7</t>
  </si>
  <si>
    <t>重庆科技职业学院</t>
  </si>
  <si>
    <t>重庆科技职业学院（新增）</t>
  </si>
  <si>
    <t>重庆科技职业学院(减少）</t>
  </si>
  <si>
    <t>重庆资源与环境保护职业学院</t>
  </si>
  <si>
    <t>三年级上不享受住宿费和教材费</t>
  </si>
  <si>
    <t>重庆资源与环境保护职业学院（增加）</t>
  </si>
  <si>
    <t>助学金2人改变贫困类型导致增加金额</t>
  </si>
  <si>
    <t>总合计</t>
  </si>
  <si>
    <r>
      <t xml:space="preserve">  2022 </t>
    </r>
    <r>
      <rPr>
        <b/>
        <sz val="18"/>
        <rFont val="黑体"/>
        <charset val="134"/>
      </rPr>
      <t>年</t>
    </r>
    <r>
      <rPr>
        <b/>
        <u/>
        <sz val="18"/>
        <rFont val="黑体"/>
        <charset val="134"/>
      </rPr>
      <t xml:space="preserve">  3 -7月</t>
    </r>
    <r>
      <rPr>
        <b/>
        <sz val="18"/>
        <rFont val="黑体"/>
        <charset val="134"/>
      </rPr>
      <t>中职学校学生资助情况统计表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</si>
</sst>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 "/>
    <numFmt numFmtId="177" formatCode="0.000_ "/>
    <numFmt numFmtId="178" formatCode="0.00_ "/>
    <numFmt numFmtId="179" formatCode="0.000;[Red]0.000"/>
  </numFmts>
  <fonts count="19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u/>
      <sz val="18"/>
      <name val="黑体"/>
      <charset val="134"/>
    </font>
    <font>
      <b/>
      <u/>
      <sz val="9"/>
      <name val="黑体"/>
      <charset val="134"/>
    </font>
    <font>
      <sz val="9"/>
      <name val="宋体"/>
      <charset val="134"/>
    </font>
    <font>
      <sz val="9"/>
      <name val="Times New Roman"/>
      <family val="1"/>
    </font>
    <font>
      <sz val="9"/>
      <name val="Arial"/>
      <family val="2"/>
    </font>
    <font>
      <b/>
      <sz val="9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Arial"/>
      <family val="2"/>
    </font>
    <font>
      <b/>
      <sz val="18"/>
      <name val="黑体"/>
      <charset val="134"/>
    </font>
    <font>
      <sz val="9"/>
      <name val="宋体"/>
      <family val="3"/>
      <charset val="134"/>
      <scheme val="minor"/>
    </font>
    <font>
      <b/>
      <u/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3" fillId="0" borderId="0" applyBorder="0">
      <protection locked="0"/>
    </xf>
    <xf numFmtId="0" fontId="12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5" fillId="0" borderId="0"/>
    <xf numFmtId="0" fontId="12" fillId="0" borderId="0"/>
    <xf numFmtId="0" fontId="12" fillId="0" borderId="0"/>
    <xf numFmtId="0" fontId="13" fillId="0" borderId="0" applyBorder="0">
      <protection locked="0"/>
    </xf>
    <xf numFmtId="0" fontId="14" fillId="0" borderId="0"/>
    <xf numFmtId="0" fontId="12" fillId="0" borderId="0">
      <alignment vertical="center"/>
    </xf>
    <xf numFmtId="0" fontId="12" fillId="0" borderId="0" applyBorder="0">
      <protection locked="0"/>
    </xf>
    <xf numFmtId="0" fontId="12" fillId="0" borderId="0">
      <alignment vertical="center"/>
    </xf>
    <xf numFmtId="0" fontId="14" fillId="0" borderId="0" applyBorder="0">
      <protection locked="0"/>
    </xf>
    <xf numFmtId="0" fontId="12" fillId="0" borderId="0">
      <protection locked="0"/>
    </xf>
    <xf numFmtId="0" fontId="11" fillId="0" borderId="0">
      <alignment vertical="center"/>
    </xf>
    <xf numFmtId="0" fontId="1" fillId="0" borderId="0"/>
    <xf numFmtId="0" fontId="1" fillId="0" borderId="0"/>
    <xf numFmtId="0" fontId="12" fillId="0" borderId="0" applyBorder="0">
      <protection locked="0"/>
    </xf>
    <xf numFmtId="0" fontId="11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8" applyFont="1" applyBorder="1" applyAlignment="1">
      <alignment horizontal="center" vertical="center"/>
    </xf>
    <xf numFmtId="0" fontId="6" fillId="0" borderId="3" xfId="8" applyFont="1" applyBorder="1" applyAlignment="1">
      <alignment horizontal="center" vertical="center"/>
    </xf>
    <xf numFmtId="0" fontId="6" fillId="0" borderId="2" xfId="8" applyFont="1" applyBorder="1" applyAlignment="1">
      <alignment horizontal="center" vertical="center" wrapText="1"/>
    </xf>
    <xf numFmtId="0" fontId="7" fillId="0" borderId="2" xfId="8" applyNumberFormat="1" applyFont="1" applyBorder="1" applyAlignment="1">
      <alignment horizontal="center" vertical="center" wrapText="1"/>
    </xf>
    <xf numFmtId="0" fontId="3" fillId="0" borderId="2" xfId="8" applyFont="1" applyFill="1" applyBorder="1" applyAlignment="1">
      <alignment horizontal="center" vertical="center" wrapText="1"/>
    </xf>
    <xf numFmtId="0" fontId="3" fillId="0" borderId="2" xfId="8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8" applyFont="1" applyFill="1" applyBorder="1" applyAlignment="1">
      <alignment horizontal="center" vertical="center" wrapText="1"/>
    </xf>
    <xf numFmtId="49" fontId="3" fillId="0" borderId="2" xfId="8" applyNumberFormat="1" applyFont="1" applyFill="1" applyBorder="1" applyAlignment="1">
      <alignment horizontal="center" vertical="center" wrapText="1"/>
    </xf>
    <xf numFmtId="0" fontId="6" fillId="0" borderId="2" xfId="8" applyNumberFormat="1" applyFont="1" applyBorder="1" applyAlignment="1">
      <alignment horizontal="center" vertical="center" wrapText="1"/>
    </xf>
    <xf numFmtId="0" fontId="6" fillId="2" borderId="2" xfId="8" applyFont="1" applyFill="1" applyBorder="1" applyAlignment="1">
      <alignment horizontal="center" vertical="center" wrapText="1"/>
    </xf>
    <xf numFmtId="178" fontId="6" fillId="0" borderId="2" xfId="8" applyNumberFormat="1" applyFont="1" applyFill="1" applyBorder="1" applyAlignment="1">
      <alignment horizontal="center" vertical="center" wrapText="1"/>
    </xf>
    <xf numFmtId="0" fontId="6" fillId="0" borderId="0" xfId="8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8" applyFont="1" applyBorder="1" applyAlignment="1">
      <alignment horizontal="center" vertical="center" wrapText="1"/>
    </xf>
    <xf numFmtId="0" fontId="9" fillId="0" borderId="2" xfId="8" applyNumberFormat="1" applyFont="1" applyBorder="1" applyAlignment="1">
      <alignment horizontal="center" vertical="center" wrapText="1"/>
    </xf>
    <xf numFmtId="0" fontId="6" fillId="0" borderId="2" xfId="8" applyNumberFormat="1" applyFont="1" applyFill="1" applyBorder="1" applyAlignment="1">
      <alignment horizontal="center" vertical="center" wrapText="1"/>
    </xf>
    <xf numFmtId="177" fontId="6" fillId="0" borderId="2" xfId="8" applyNumberFormat="1" applyFont="1" applyBorder="1" applyAlignment="1">
      <alignment horizontal="center" vertical="center" wrapText="1"/>
    </xf>
    <xf numFmtId="176" fontId="6" fillId="0" borderId="2" xfId="8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177" fontId="6" fillId="0" borderId="5" xfId="8" applyNumberFormat="1" applyFont="1" applyBorder="1" applyAlignment="1">
      <alignment horizontal="center" vertical="center" wrapText="1"/>
    </xf>
    <xf numFmtId="178" fontId="6" fillId="0" borderId="2" xfId="8" applyNumberFormat="1" applyFont="1" applyBorder="1" applyAlignment="1">
      <alignment horizontal="center" vertical="center" wrapText="1"/>
    </xf>
    <xf numFmtId="179" fontId="6" fillId="0" borderId="2" xfId="8" applyNumberFormat="1" applyFont="1" applyBorder="1" applyAlignment="1">
      <alignment horizontal="center" vertical="center" wrapText="1"/>
    </xf>
    <xf numFmtId="0" fontId="9" fillId="0" borderId="2" xfId="8" applyFont="1" applyFill="1" applyBorder="1" applyAlignment="1">
      <alignment horizontal="center" vertical="center" wrapText="1"/>
    </xf>
    <xf numFmtId="177" fontId="6" fillId="0" borderId="2" xfId="8" applyNumberFormat="1" applyFont="1" applyFill="1" applyBorder="1" applyAlignment="1">
      <alignment horizontal="center" vertical="center" wrapText="1"/>
    </xf>
    <xf numFmtId="176" fontId="6" fillId="0" borderId="2" xfId="8" applyNumberFormat="1" applyFont="1" applyFill="1" applyBorder="1" applyAlignment="1">
      <alignment horizontal="center" vertical="center" wrapText="1"/>
    </xf>
    <xf numFmtId="0" fontId="6" fillId="0" borderId="5" xfId="8" applyFont="1" applyFill="1" applyBorder="1" applyAlignment="1">
      <alignment horizontal="center" vertical="center" wrapText="1"/>
    </xf>
    <xf numFmtId="0" fontId="2" fillId="0" borderId="2" xfId="30" applyFont="1" applyFill="1" applyBorder="1" applyAlignment="1">
      <alignment horizontal="center" vertical="center"/>
    </xf>
    <xf numFmtId="0" fontId="10" fillId="0" borderId="2" xfId="30" applyFont="1" applyFill="1" applyBorder="1" applyAlignment="1">
      <alignment horizontal="center" vertical="center" wrapText="1"/>
    </xf>
    <xf numFmtId="0" fontId="18" fillId="0" borderId="0" xfId="8" applyFont="1" applyAlignment="1">
      <alignment horizontal="center" vertical="center"/>
    </xf>
    <xf numFmtId="0" fontId="5" fillId="0" borderId="0" xfId="8" applyFont="1" applyAlignment="1">
      <alignment horizontal="center" vertical="center"/>
    </xf>
    <xf numFmtId="0" fontId="5" fillId="0" borderId="0" xfId="8" applyFont="1" applyAlignment="1">
      <alignment horizontal="center" vertical="center" wrapText="1"/>
    </xf>
    <xf numFmtId="0" fontId="4" fillId="0" borderId="0" xfId="8" applyFont="1" applyAlignment="1">
      <alignment horizontal="center" vertical="center"/>
    </xf>
    <xf numFmtId="0" fontId="6" fillId="0" borderId="0" xfId="8" applyFont="1" applyAlignment="1">
      <alignment horizontal="center" vertical="center" wrapText="1"/>
    </xf>
    <xf numFmtId="0" fontId="6" fillId="0" borderId="0" xfId="8" applyFont="1" applyAlignment="1">
      <alignment horizontal="center" vertical="center"/>
    </xf>
    <xf numFmtId="0" fontId="6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0" fontId="6" fillId="0" borderId="4" xfId="8" applyFont="1" applyBorder="1" applyAlignment="1">
      <alignment horizontal="center" vertical="center" wrapText="1"/>
    </xf>
    <xf numFmtId="0" fontId="6" fillId="0" borderId="5" xfId="8" applyFont="1" applyBorder="1" applyAlignment="1">
      <alignment horizontal="center" vertical="center" wrapText="1"/>
    </xf>
  </cellXfs>
  <cellStyles count="31">
    <cellStyle name="?鹎%U龡&amp;H?_x0008__x001c__x001c_?_x0007__x0001__x0001_" xfId="17"/>
    <cellStyle name="Normal" xfId="16"/>
    <cellStyle name="常规" xfId="0" builtinId="0"/>
    <cellStyle name="常规 10 2 2" xfId="15"/>
    <cellStyle name="常规 11" xfId="14"/>
    <cellStyle name="常规 18" xfId="23"/>
    <cellStyle name="常规 19" xfId="18"/>
    <cellStyle name="常规 2" xfId="13"/>
    <cellStyle name="常规 2 2" xfId="30"/>
    <cellStyle name="常规 2 2 2" xfId="25"/>
    <cellStyle name="常规 2 2 2 2" xfId="21"/>
    <cellStyle name="常规 2 3" xfId="28"/>
    <cellStyle name="常规 2 4" xfId="27"/>
    <cellStyle name="常规 20" xfId="12"/>
    <cellStyle name="常规 21" xfId="5"/>
    <cellStyle name="常规 23" xfId="24"/>
    <cellStyle name="常规 3" xfId="29"/>
    <cellStyle name="常规 3 2" xfId="6"/>
    <cellStyle name="常规 3 4" xfId="7"/>
    <cellStyle name="常规 3 8" xfId="20"/>
    <cellStyle name="常规 4" xfId="11"/>
    <cellStyle name="常规 4 2" xfId="10"/>
    <cellStyle name="常规 5" xfId="9"/>
    <cellStyle name="常规 5 2" xfId="2"/>
    <cellStyle name="常规 5 3" xfId="4"/>
    <cellStyle name="常规 57" xfId="19"/>
    <cellStyle name="常规 6" xfId="1"/>
    <cellStyle name="常规 6 2" xfId="3"/>
    <cellStyle name="常规 7 13" xfId="22"/>
    <cellStyle name="常规 8" xfId="26"/>
    <cellStyle name="常规_Sheet1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D34"/>
  <sheetViews>
    <sheetView tabSelected="1" workbookViewId="0">
      <pane ySplit="5" topLeftCell="A6" activePane="bottomLeft" state="frozen"/>
      <selection pane="bottomLeft" sqref="A1:AD1"/>
    </sheetView>
  </sheetViews>
  <sheetFormatPr defaultColWidth="9" defaultRowHeight="13.5" x14ac:dyDescent="0.15"/>
  <cols>
    <col min="1" max="1" width="4.5" style="2" customWidth="1"/>
    <col min="2" max="2" width="13.625" style="3" customWidth="1"/>
    <col min="3" max="3" width="8.75" style="3" customWidth="1"/>
    <col min="4" max="4" width="5.5" style="3" customWidth="1"/>
    <col min="5" max="5" width="6.125" style="3" customWidth="1"/>
    <col min="6" max="9" width="6.5" style="3" customWidth="1"/>
    <col min="10" max="10" width="10.375" style="3" customWidth="1"/>
    <col min="11" max="12" width="6.5" style="3" customWidth="1"/>
    <col min="13" max="16" width="9" style="3"/>
    <col min="17" max="17" width="6.5" style="3" customWidth="1"/>
    <col min="18" max="18" width="12.25" style="3" customWidth="1"/>
    <col min="19" max="22" width="6.5" style="3" customWidth="1"/>
    <col min="23" max="23" width="11.25" style="3" customWidth="1"/>
    <col min="24" max="27" width="6.5" style="3" customWidth="1"/>
    <col min="28" max="28" width="11.875" style="3" customWidth="1"/>
    <col min="29" max="29" width="9.875" style="3" customWidth="1"/>
    <col min="30" max="30" width="9" style="2"/>
  </cols>
  <sheetData>
    <row r="1" spans="1:30" ht="69.95" customHeight="1" x14ac:dyDescent="0.15">
      <c r="A1" s="36" t="s">
        <v>42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8"/>
      <c r="AD1" s="39"/>
    </row>
    <row r="2" spans="1:30" ht="30" customHeight="1" x14ac:dyDescent="0.15">
      <c r="A2" s="4" t="s">
        <v>0</v>
      </c>
      <c r="B2" s="4"/>
      <c r="C2" s="5"/>
      <c r="D2" s="5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0"/>
      <c r="S2" s="41"/>
      <c r="T2" s="41"/>
      <c r="U2" s="17"/>
      <c r="V2" s="17"/>
      <c r="W2" s="17"/>
      <c r="X2" s="17"/>
      <c r="Y2" s="17"/>
      <c r="Z2" s="17"/>
      <c r="AA2" s="17"/>
      <c r="AB2" s="17" t="s">
        <v>1</v>
      </c>
      <c r="AC2" s="17"/>
      <c r="AD2" s="17"/>
    </row>
    <row r="3" spans="1:30" ht="30" customHeight="1" x14ac:dyDescent="0.15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/>
      <c r="H3" s="42"/>
      <c r="I3" s="42"/>
      <c r="J3" s="42"/>
      <c r="K3" s="42" t="s">
        <v>8</v>
      </c>
      <c r="L3" s="42"/>
      <c r="M3" s="42"/>
      <c r="N3" s="42"/>
      <c r="O3" s="42"/>
      <c r="P3" s="42"/>
      <c r="Q3" s="42"/>
      <c r="R3" s="42"/>
      <c r="S3" s="42" t="s">
        <v>9</v>
      </c>
      <c r="T3" s="42"/>
      <c r="U3" s="42"/>
      <c r="V3" s="42"/>
      <c r="W3" s="42"/>
      <c r="X3" s="42" t="s">
        <v>10</v>
      </c>
      <c r="Y3" s="42"/>
      <c r="Z3" s="42"/>
      <c r="AA3" s="42"/>
      <c r="AB3" s="42"/>
      <c r="AC3" s="43" t="s">
        <v>11</v>
      </c>
      <c r="AD3" s="42" t="s">
        <v>12</v>
      </c>
    </row>
    <row r="4" spans="1:30" ht="30" customHeight="1" x14ac:dyDescent="0.1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4"/>
      <c r="AD4" s="42"/>
    </row>
    <row r="5" spans="1:30" ht="60" customHeight="1" x14ac:dyDescent="0.15">
      <c r="A5" s="42"/>
      <c r="B5" s="42"/>
      <c r="C5" s="42"/>
      <c r="D5" s="42"/>
      <c r="E5" s="42"/>
      <c r="F5" s="6" t="s">
        <v>13</v>
      </c>
      <c r="G5" s="6" t="s">
        <v>14</v>
      </c>
      <c r="H5" s="6" t="s">
        <v>15</v>
      </c>
      <c r="I5" s="6" t="s">
        <v>16</v>
      </c>
      <c r="J5" s="6" t="s">
        <v>17</v>
      </c>
      <c r="K5" s="6" t="s">
        <v>13</v>
      </c>
      <c r="L5" s="6" t="s">
        <v>14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16</v>
      </c>
      <c r="R5" s="6" t="s">
        <v>17</v>
      </c>
      <c r="S5" s="6" t="s">
        <v>13</v>
      </c>
      <c r="T5" s="6" t="s">
        <v>14</v>
      </c>
      <c r="U5" s="6" t="s">
        <v>22</v>
      </c>
      <c r="V5" s="6" t="s">
        <v>16</v>
      </c>
      <c r="W5" s="6" t="s">
        <v>17</v>
      </c>
      <c r="X5" s="6" t="s">
        <v>13</v>
      </c>
      <c r="Y5" s="6" t="s">
        <v>14</v>
      </c>
      <c r="Z5" s="6" t="s">
        <v>22</v>
      </c>
      <c r="AA5" s="6" t="s">
        <v>16</v>
      </c>
      <c r="AB5" s="6" t="s">
        <v>17</v>
      </c>
      <c r="AC5" s="45"/>
      <c r="AD5" s="42"/>
    </row>
    <row r="6" spans="1:30" s="1" customFormat="1" ht="61.15" customHeight="1" x14ac:dyDescent="0.15">
      <c r="A6" s="7">
        <v>1</v>
      </c>
      <c r="B6" s="8" t="s">
        <v>23</v>
      </c>
      <c r="C6" s="8">
        <v>5733</v>
      </c>
      <c r="D6" s="8" t="s">
        <v>24</v>
      </c>
      <c r="E6" s="9">
        <v>3</v>
      </c>
      <c r="F6" s="8">
        <v>2366</v>
      </c>
      <c r="G6" s="8">
        <v>1542</v>
      </c>
      <c r="H6" s="8">
        <v>1825</v>
      </c>
      <c r="I6" s="12">
        <f>SUM(F6:H6)</f>
        <v>5733</v>
      </c>
      <c r="J6" s="12">
        <f>I6*0.02</f>
        <v>114.66</v>
      </c>
      <c r="K6" s="8">
        <v>589</v>
      </c>
      <c r="L6" s="8">
        <v>425</v>
      </c>
      <c r="M6" s="6">
        <v>162</v>
      </c>
      <c r="N6" s="6">
        <v>114</v>
      </c>
      <c r="O6" s="6">
        <v>3</v>
      </c>
      <c r="P6" s="6">
        <v>2</v>
      </c>
      <c r="Q6" s="6">
        <f>SUM(K6:L6)</f>
        <v>1014</v>
      </c>
      <c r="R6" s="8">
        <v>23.09</v>
      </c>
      <c r="S6" s="18">
        <v>559</v>
      </c>
      <c r="T6" s="18">
        <v>409</v>
      </c>
      <c r="U6" s="18">
        <v>0</v>
      </c>
      <c r="V6" s="19">
        <f>SUM(S6:U6)</f>
        <v>968</v>
      </c>
      <c r="W6" s="12">
        <f>V6*0.005</f>
        <v>4.84</v>
      </c>
      <c r="X6" s="12">
        <v>319</v>
      </c>
      <c r="Y6" s="12">
        <v>232</v>
      </c>
      <c r="Z6" s="12">
        <v>0</v>
      </c>
      <c r="AA6" s="12">
        <f>SUM(X6:Z6)</f>
        <v>551</v>
      </c>
      <c r="AB6" s="12">
        <f>AA6*0.02</f>
        <v>11.02</v>
      </c>
      <c r="AC6" s="23">
        <f>SUM(J6,R6,W6,AB6)</f>
        <v>153.61000000000001</v>
      </c>
      <c r="AD6" s="24" t="s">
        <v>25</v>
      </c>
    </row>
    <row r="7" spans="1:30" s="1" customFormat="1" ht="61.15" customHeight="1" x14ac:dyDescent="0.15">
      <c r="A7" s="10">
        <v>2</v>
      </c>
      <c r="B7" s="6" t="s">
        <v>23</v>
      </c>
      <c r="C7" s="6">
        <v>5707</v>
      </c>
      <c r="D7" s="6" t="s">
        <v>24</v>
      </c>
      <c r="E7" s="6">
        <v>4</v>
      </c>
      <c r="F7" s="6">
        <v>2346</v>
      </c>
      <c r="G7" s="6">
        <v>1536</v>
      </c>
      <c r="H7" s="6">
        <v>1825</v>
      </c>
      <c r="I7" s="6">
        <v>5707</v>
      </c>
      <c r="J7" s="6">
        <v>114.14</v>
      </c>
      <c r="K7" s="6">
        <v>588</v>
      </c>
      <c r="L7" s="6">
        <v>423</v>
      </c>
      <c r="M7" s="6">
        <v>162</v>
      </c>
      <c r="N7" s="6">
        <v>114</v>
      </c>
      <c r="O7" s="6">
        <v>3</v>
      </c>
      <c r="P7" s="6">
        <v>2</v>
      </c>
      <c r="Q7" s="6">
        <v>1011</v>
      </c>
      <c r="R7" s="6">
        <v>23.03</v>
      </c>
      <c r="S7" s="6">
        <v>558</v>
      </c>
      <c r="T7" s="6">
        <v>407</v>
      </c>
      <c r="U7" s="6">
        <v>0</v>
      </c>
      <c r="V7" s="6">
        <v>965</v>
      </c>
      <c r="W7" s="6">
        <v>4.8250000000000002</v>
      </c>
      <c r="X7" s="6"/>
      <c r="Y7" s="6"/>
      <c r="Z7" s="6"/>
      <c r="AA7" s="6"/>
      <c r="AB7" s="6"/>
      <c r="AC7" s="6">
        <v>141.995</v>
      </c>
      <c r="AD7" s="6" t="s">
        <v>25</v>
      </c>
    </row>
    <row r="8" spans="1:30" s="1" customFormat="1" ht="61.15" customHeight="1" x14ac:dyDescent="0.15">
      <c r="A8" s="7">
        <v>3</v>
      </c>
      <c r="B8" s="11" t="s">
        <v>23</v>
      </c>
      <c r="C8" s="11">
        <v>5698</v>
      </c>
      <c r="D8" s="11" t="s">
        <v>24</v>
      </c>
      <c r="E8" s="11">
        <v>5</v>
      </c>
      <c r="F8" s="11">
        <v>2339</v>
      </c>
      <c r="G8" s="11">
        <v>1534</v>
      </c>
      <c r="H8" s="11">
        <v>1825</v>
      </c>
      <c r="I8" s="11">
        <v>5698</v>
      </c>
      <c r="J8" s="11">
        <v>113.96</v>
      </c>
      <c r="K8" s="11">
        <v>587</v>
      </c>
      <c r="L8" s="11">
        <v>423</v>
      </c>
      <c r="M8" s="11">
        <v>162</v>
      </c>
      <c r="N8" s="11">
        <v>114</v>
      </c>
      <c r="O8" s="11">
        <v>3</v>
      </c>
      <c r="P8" s="11">
        <v>2</v>
      </c>
      <c r="Q8" s="11">
        <v>1010</v>
      </c>
      <c r="R8" s="11">
        <v>23.01</v>
      </c>
      <c r="S8" s="11">
        <v>558</v>
      </c>
      <c r="T8" s="11">
        <v>407</v>
      </c>
      <c r="U8" s="11">
        <v>0</v>
      </c>
      <c r="V8" s="11">
        <v>965</v>
      </c>
      <c r="W8" s="11">
        <v>4.8250000000000002</v>
      </c>
      <c r="X8" s="11"/>
      <c r="Y8" s="11"/>
      <c r="Z8" s="11"/>
      <c r="AA8" s="11"/>
      <c r="AB8" s="11"/>
      <c r="AC8" s="11">
        <v>141.79499999999999</v>
      </c>
      <c r="AD8" s="25" t="s">
        <v>26</v>
      </c>
    </row>
    <row r="9" spans="1:30" s="1" customFormat="1" ht="61.15" customHeight="1" x14ac:dyDescent="0.15">
      <c r="A9" s="7">
        <v>4</v>
      </c>
      <c r="B9" s="11" t="s">
        <v>23</v>
      </c>
      <c r="C9" s="11">
        <v>5697</v>
      </c>
      <c r="D9" s="11" t="s">
        <v>24</v>
      </c>
      <c r="E9" s="11">
        <v>6</v>
      </c>
      <c r="F9" s="11">
        <v>2339</v>
      </c>
      <c r="G9" s="11">
        <v>1533</v>
      </c>
      <c r="H9" s="11">
        <v>1825</v>
      </c>
      <c r="I9" s="11">
        <v>5697</v>
      </c>
      <c r="J9" s="11">
        <v>113.94</v>
      </c>
      <c r="K9" s="11">
        <v>587</v>
      </c>
      <c r="L9" s="11">
        <v>422</v>
      </c>
      <c r="M9" s="11">
        <v>162</v>
      </c>
      <c r="N9" s="11">
        <v>113</v>
      </c>
      <c r="O9" s="11">
        <v>3</v>
      </c>
      <c r="P9" s="11">
        <v>2</v>
      </c>
      <c r="Q9" s="11">
        <v>1009</v>
      </c>
      <c r="R9" s="11">
        <v>22.98</v>
      </c>
      <c r="S9" s="11">
        <v>558</v>
      </c>
      <c r="T9" s="11">
        <v>406</v>
      </c>
      <c r="U9" s="11">
        <v>0</v>
      </c>
      <c r="V9" s="11">
        <v>964</v>
      </c>
      <c r="W9" s="11">
        <v>4.82</v>
      </c>
      <c r="X9" s="11"/>
      <c r="Y9" s="11"/>
      <c r="Z9" s="11"/>
      <c r="AA9" s="11"/>
      <c r="AB9" s="11"/>
      <c r="AC9" s="11">
        <v>141.74</v>
      </c>
      <c r="AD9" s="25" t="s">
        <v>26</v>
      </c>
    </row>
    <row r="10" spans="1:30" s="1" customFormat="1" ht="50.1" customHeight="1" x14ac:dyDescent="0.15">
      <c r="A10" s="10">
        <v>5</v>
      </c>
      <c r="B10" s="11" t="s">
        <v>23</v>
      </c>
      <c r="C10" s="11">
        <v>5697</v>
      </c>
      <c r="D10" s="11" t="s">
        <v>24</v>
      </c>
      <c r="E10" s="11">
        <v>7</v>
      </c>
      <c r="F10" s="11">
        <v>2339</v>
      </c>
      <c r="G10" s="11">
        <v>1533</v>
      </c>
      <c r="H10" s="11">
        <v>1825</v>
      </c>
      <c r="I10" s="11">
        <v>5697</v>
      </c>
      <c r="J10" s="11">
        <v>113.94</v>
      </c>
      <c r="K10" s="11">
        <v>585</v>
      </c>
      <c r="L10" s="11">
        <v>422</v>
      </c>
      <c r="M10" s="11">
        <v>162</v>
      </c>
      <c r="N10" s="11">
        <v>113</v>
      </c>
      <c r="O10" s="11">
        <v>3</v>
      </c>
      <c r="P10" s="11">
        <v>2</v>
      </c>
      <c r="Q10" s="11">
        <v>1007</v>
      </c>
      <c r="R10" s="11">
        <v>22.94</v>
      </c>
      <c r="S10" s="11">
        <v>558</v>
      </c>
      <c r="T10" s="11">
        <v>406</v>
      </c>
      <c r="U10" s="11">
        <v>0</v>
      </c>
      <c r="V10" s="11">
        <v>964</v>
      </c>
      <c r="W10" s="11">
        <v>4.82</v>
      </c>
      <c r="X10" s="11"/>
      <c r="Y10" s="11"/>
      <c r="Z10" s="11"/>
      <c r="AA10" s="11"/>
      <c r="AB10" s="11"/>
      <c r="AC10" s="26">
        <v>141.69999999999999</v>
      </c>
      <c r="AD10" s="25" t="s">
        <v>26</v>
      </c>
    </row>
    <row r="11" spans="1:30" s="1" customFormat="1" ht="50.1" customHeight="1" x14ac:dyDescent="0.15">
      <c r="A11" s="7"/>
      <c r="B11" s="8" t="s">
        <v>27</v>
      </c>
      <c r="C11" s="8"/>
      <c r="D11" s="8"/>
      <c r="E11" s="9"/>
      <c r="F11" s="12"/>
      <c r="G11" s="12"/>
      <c r="H11" s="12"/>
      <c r="I11" s="12"/>
      <c r="J11" s="12">
        <f>SUM(J6:J10)</f>
        <v>570.64</v>
      </c>
      <c r="K11" s="6"/>
      <c r="L11" s="6"/>
      <c r="M11" s="6"/>
      <c r="N11" s="6"/>
      <c r="O11" s="6"/>
      <c r="P11" s="6"/>
      <c r="Q11" s="6"/>
      <c r="R11" s="20">
        <f>SUM(R6:R10)</f>
        <v>115.05000000000001</v>
      </c>
      <c r="S11" s="14"/>
      <c r="T11" s="14"/>
      <c r="U11" s="14"/>
      <c r="V11" s="19"/>
      <c r="W11" s="21">
        <f>SUM(W6:W10)</f>
        <v>24.13</v>
      </c>
      <c r="X11" s="14"/>
      <c r="Y11" s="14"/>
      <c r="Z11" s="14"/>
      <c r="AA11" s="14"/>
      <c r="AB11" s="14">
        <f>SUM(AB6:AB10)</f>
        <v>11.02</v>
      </c>
      <c r="AC11" s="27">
        <f>SUM(AC6:AC10)</f>
        <v>720.83999999999992</v>
      </c>
      <c r="AD11" s="24"/>
    </row>
    <row r="12" spans="1:30" s="1" customFormat="1" ht="50.1" customHeight="1" x14ac:dyDescent="0.15">
      <c r="A12" s="7">
        <v>6</v>
      </c>
      <c r="B12" s="8" t="s">
        <v>28</v>
      </c>
      <c r="C12" s="8">
        <v>1769</v>
      </c>
      <c r="D12" s="8" t="s">
        <v>29</v>
      </c>
      <c r="E12" s="9">
        <v>3</v>
      </c>
      <c r="F12" s="12">
        <v>0</v>
      </c>
      <c r="G12" s="12">
        <v>1497</v>
      </c>
      <c r="H12" s="12">
        <v>272</v>
      </c>
      <c r="I12" s="12">
        <v>1769</v>
      </c>
      <c r="J12" s="12">
        <v>35.380000000000003</v>
      </c>
      <c r="K12" s="6">
        <v>0</v>
      </c>
      <c r="L12" s="6">
        <v>471</v>
      </c>
      <c r="M12" s="6">
        <v>0</v>
      </c>
      <c r="N12" s="6">
        <v>161</v>
      </c>
      <c r="O12" s="6">
        <v>0</v>
      </c>
      <c r="P12" s="6">
        <v>2</v>
      </c>
      <c r="Q12" s="6">
        <v>471</v>
      </c>
      <c r="R12" s="20">
        <v>11.05</v>
      </c>
      <c r="S12" s="14">
        <v>0</v>
      </c>
      <c r="T12" s="14">
        <v>471</v>
      </c>
      <c r="U12" s="14">
        <v>0</v>
      </c>
      <c r="V12" s="19">
        <v>471</v>
      </c>
      <c r="W12" s="21">
        <v>2.355</v>
      </c>
      <c r="X12" s="14">
        <v>0</v>
      </c>
      <c r="Y12" s="14">
        <v>213</v>
      </c>
      <c r="Z12" s="14">
        <v>0</v>
      </c>
      <c r="AA12" s="14">
        <v>213</v>
      </c>
      <c r="AB12" s="14">
        <v>4.26</v>
      </c>
      <c r="AC12" s="23">
        <v>53.045000000000002</v>
      </c>
      <c r="AD12" s="24"/>
    </row>
    <row r="13" spans="1:30" s="1" customFormat="1" ht="50.1" customHeight="1" x14ac:dyDescent="0.15">
      <c r="A13" s="7">
        <v>7</v>
      </c>
      <c r="B13" s="6" t="s">
        <v>28</v>
      </c>
      <c r="C13" s="6">
        <v>1761</v>
      </c>
      <c r="D13" s="6" t="s">
        <v>29</v>
      </c>
      <c r="E13" s="6">
        <v>4</v>
      </c>
      <c r="F13" s="6">
        <v>0</v>
      </c>
      <c r="G13" s="6">
        <v>1490</v>
      </c>
      <c r="H13" s="6">
        <v>271</v>
      </c>
      <c r="I13" s="6">
        <v>1761</v>
      </c>
      <c r="J13" s="6">
        <v>35.22</v>
      </c>
      <c r="K13" s="6">
        <v>0</v>
      </c>
      <c r="L13" s="6">
        <v>471</v>
      </c>
      <c r="M13" s="6">
        <v>0</v>
      </c>
      <c r="N13" s="6">
        <v>159</v>
      </c>
      <c r="O13" s="6">
        <v>0</v>
      </c>
      <c r="P13" s="6">
        <v>2</v>
      </c>
      <c r="Q13" s="6">
        <v>471</v>
      </c>
      <c r="R13" s="6">
        <v>11.03</v>
      </c>
      <c r="S13" s="6">
        <v>0</v>
      </c>
      <c r="T13" s="6">
        <v>471</v>
      </c>
      <c r="U13" s="6">
        <v>0</v>
      </c>
      <c r="V13" s="6">
        <v>471</v>
      </c>
      <c r="W13" s="6">
        <v>2.355</v>
      </c>
      <c r="X13" s="6"/>
      <c r="Y13" s="6"/>
      <c r="Z13" s="6"/>
      <c r="AA13" s="6"/>
      <c r="AB13" s="6"/>
      <c r="AC13" s="6">
        <v>48.604999999999997</v>
      </c>
      <c r="AD13" s="6"/>
    </row>
    <row r="14" spans="1:30" s="1" customFormat="1" ht="50.1" customHeight="1" x14ac:dyDescent="0.15">
      <c r="A14" s="10">
        <v>8</v>
      </c>
      <c r="B14" s="8" t="s">
        <v>28</v>
      </c>
      <c r="C14" s="6">
        <v>1761</v>
      </c>
      <c r="D14" s="8" t="s">
        <v>29</v>
      </c>
      <c r="E14" s="13"/>
      <c r="F14" s="8"/>
      <c r="G14" s="8">
        <v>3</v>
      </c>
      <c r="H14" s="8"/>
      <c r="I14" s="12"/>
      <c r="J14" s="12">
        <v>0.06</v>
      </c>
      <c r="K14" s="8"/>
      <c r="L14" s="8">
        <v>2</v>
      </c>
      <c r="M14" s="6"/>
      <c r="N14" s="6"/>
      <c r="O14" s="6"/>
      <c r="P14" s="6"/>
      <c r="Q14" s="6">
        <v>2</v>
      </c>
      <c r="R14" s="8">
        <v>0.04</v>
      </c>
      <c r="S14" s="18"/>
      <c r="T14" s="18">
        <v>2</v>
      </c>
      <c r="U14" s="18"/>
      <c r="V14" s="19">
        <v>2</v>
      </c>
      <c r="W14" s="12">
        <v>0.01</v>
      </c>
      <c r="X14" s="12"/>
      <c r="Y14" s="12">
        <v>4</v>
      </c>
      <c r="Z14" s="12"/>
      <c r="AA14" s="12"/>
      <c r="AB14" s="12">
        <v>0.08</v>
      </c>
      <c r="AC14" s="28">
        <f>J14+R14+W14+AB14</f>
        <v>0.19</v>
      </c>
      <c r="AD14" s="6" t="s">
        <v>30</v>
      </c>
    </row>
    <row r="15" spans="1:30" s="1" customFormat="1" ht="50.1" customHeight="1" x14ac:dyDescent="0.15">
      <c r="A15" s="7">
        <v>9</v>
      </c>
      <c r="B15" s="11" t="s">
        <v>28</v>
      </c>
      <c r="C15" s="11">
        <v>1760</v>
      </c>
      <c r="D15" s="11" t="s">
        <v>29</v>
      </c>
      <c r="E15" s="11" t="s">
        <v>31</v>
      </c>
      <c r="F15" s="11">
        <v>0</v>
      </c>
      <c r="G15" s="11">
        <v>1489</v>
      </c>
      <c r="H15" s="11">
        <v>271</v>
      </c>
      <c r="I15" s="11">
        <v>1760</v>
      </c>
      <c r="J15" s="11">
        <v>35.200000000000003</v>
      </c>
      <c r="K15" s="11">
        <v>0</v>
      </c>
      <c r="L15" s="11">
        <v>471</v>
      </c>
      <c r="M15" s="11">
        <v>0</v>
      </c>
      <c r="N15" s="11">
        <v>159</v>
      </c>
      <c r="O15" s="11">
        <v>0</v>
      </c>
      <c r="P15" s="11">
        <v>2</v>
      </c>
      <c r="Q15" s="11">
        <v>471</v>
      </c>
      <c r="R15" s="11">
        <v>11.03</v>
      </c>
      <c r="S15" s="11">
        <v>0</v>
      </c>
      <c r="T15" s="11">
        <v>471</v>
      </c>
      <c r="U15" s="11"/>
      <c r="V15" s="11">
        <v>471</v>
      </c>
      <c r="W15" s="11">
        <v>2.355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48.585000000000001</v>
      </c>
      <c r="AD15" s="10"/>
    </row>
    <row r="16" spans="1:30" s="1" customFormat="1" ht="50.1" customHeight="1" x14ac:dyDescent="0.15">
      <c r="A16" s="7">
        <v>10</v>
      </c>
      <c r="B16" s="11" t="s">
        <v>28</v>
      </c>
      <c r="C16" s="11">
        <v>1760</v>
      </c>
      <c r="D16" s="11" t="s">
        <v>29</v>
      </c>
      <c r="E16" s="11" t="s">
        <v>32</v>
      </c>
      <c r="F16" s="11">
        <v>0</v>
      </c>
      <c r="G16" s="11">
        <v>1489</v>
      </c>
      <c r="H16" s="11">
        <v>271</v>
      </c>
      <c r="I16" s="11">
        <v>1760</v>
      </c>
      <c r="J16" s="11">
        <v>35.200000000000003</v>
      </c>
      <c r="K16" s="11">
        <v>0</v>
      </c>
      <c r="L16" s="11">
        <v>471</v>
      </c>
      <c r="M16" s="11">
        <v>0</v>
      </c>
      <c r="N16" s="11">
        <v>159</v>
      </c>
      <c r="O16" s="11">
        <v>0</v>
      </c>
      <c r="P16" s="11">
        <v>2</v>
      </c>
      <c r="Q16" s="11">
        <v>471</v>
      </c>
      <c r="R16" s="11">
        <v>11.03</v>
      </c>
      <c r="S16" s="11">
        <v>0</v>
      </c>
      <c r="T16" s="11">
        <v>471</v>
      </c>
      <c r="U16" s="11"/>
      <c r="V16" s="11">
        <v>471</v>
      </c>
      <c r="W16" s="11">
        <v>2.355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48.585000000000001</v>
      </c>
      <c r="AD16" s="10"/>
    </row>
    <row r="17" spans="1:30" s="1" customFormat="1" ht="50.1" customHeight="1" x14ac:dyDescent="0.15">
      <c r="A17" s="10">
        <v>11</v>
      </c>
      <c r="B17" s="11" t="s">
        <v>28</v>
      </c>
      <c r="C17" s="11">
        <v>1760</v>
      </c>
      <c r="D17" s="11" t="s">
        <v>29</v>
      </c>
      <c r="E17" s="11" t="s">
        <v>33</v>
      </c>
      <c r="F17" s="11">
        <v>0</v>
      </c>
      <c r="G17" s="11">
        <v>1489</v>
      </c>
      <c r="H17" s="11">
        <v>271</v>
      </c>
      <c r="I17" s="11">
        <v>1760</v>
      </c>
      <c r="J17" s="11">
        <v>35.200000000000003</v>
      </c>
      <c r="K17" s="11">
        <v>0</v>
      </c>
      <c r="L17" s="11">
        <v>471</v>
      </c>
      <c r="M17" s="11">
        <v>0</v>
      </c>
      <c r="N17" s="11">
        <v>159</v>
      </c>
      <c r="O17" s="11">
        <v>0</v>
      </c>
      <c r="P17" s="11">
        <v>2</v>
      </c>
      <c r="Q17" s="11">
        <v>471</v>
      </c>
      <c r="R17" s="11">
        <v>11.03</v>
      </c>
      <c r="S17" s="11">
        <v>0</v>
      </c>
      <c r="T17" s="11">
        <v>471</v>
      </c>
      <c r="U17" s="11"/>
      <c r="V17" s="11">
        <v>471</v>
      </c>
      <c r="W17" s="11">
        <v>2.355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48.585000000000001</v>
      </c>
      <c r="AD17" s="10"/>
    </row>
    <row r="18" spans="1:30" s="1" customFormat="1" ht="50.1" customHeight="1" x14ac:dyDescent="0.15">
      <c r="A18" s="10"/>
      <c r="B18" s="11" t="s">
        <v>27</v>
      </c>
      <c r="C18" s="11"/>
      <c r="D18" s="11"/>
      <c r="E18" s="11"/>
      <c r="F18" s="11"/>
      <c r="G18" s="11"/>
      <c r="H18" s="11"/>
      <c r="I18" s="11"/>
      <c r="J18" s="11">
        <f>SUM(J12:J17)</f>
        <v>176.26</v>
      </c>
      <c r="K18" s="11"/>
      <c r="L18" s="11"/>
      <c r="M18" s="11"/>
      <c r="N18" s="11"/>
      <c r="O18" s="11"/>
      <c r="P18" s="11"/>
      <c r="Q18" s="11"/>
      <c r="R18" s="11">
        <f>SUM(R12:R17)</f>
        <v>55.21</v>
      </c>
      <c r="S18" s="11"/>
      <c r="T18" s="11"/>
      <c r="U18" s="11"/>
      <c r="V18" s="11"/>
      <c r="W18" s="11">
        <f>SUM(W12:W17)</f>
        <v>11.785</v>
      </c>
      <c r="X18" s="11"/>
      <c r="Y18" s="11"/>
      <c r="Z18" s="11"/>
      <c r="AA18" s="11"/>
      <c r="AB18" s="11">
        <f>SUM(AB12:AB17)</f>
        <v>4.34</v>
      </c>
      <c r="AC18" s="11">
        <f>SUM(AC12:AC17)</f>
        <v>247.59500000000003</v>
      </c>
      <c r="AD18" s="10"/>
    </row>
    <row r="19" spans="1:30" s="1" customFormat="1" ht="50.1" customHeight="1" x14ac:dyDescent="0.15">
      <c r="A19" s="7">
        <v>12</v>
      </c>
      <c r="B19" s="8" t="s">
        <v>34</v>
      </c>
      <c r="C19" s="8">
        <v>2147</v>
      </c>
      <c r="D19" s="8" t="s">
        <v>29</v>
      </c>
      <c r="E19" s="9">
        <v>3</v>
      </c>
      <c r="F19" s="12">
        <v>327</v>
      </c>
      <c r="G19" s="12">
        <v>821</v>
      </c>
      <c r="H19" s="12">
        <v>999</v>
      </c>
      <c r="I19" s="12">
        <f>SUM(F19:H19)</f>
        <v>2147</v>
      </c>
      <c r="J19" s="12">
        <v>42.94</v>
      </c>
      <c r="K19" s="6">
        <v>40</v>
      </c>
      <c r="L19" s="6">
        <v>321</v>
      </c>
      <c r="M19" s="6">
        <v>20</v>
      </c>
      <c r="N19" s="6">
        <v>91</v>
      </c>
      <c r="O19" s="6"/>
      <c r="P19" s="6"/>
      <c r="Q19" s="6">
        <f>SUM(K19:L19)</f>
        <v>361</v>
      </c>
      <c r="R19" s="20">
        <v>8.33</v>
      </c>
      <c r="S19" s="14">
        <v>40</v>
      </c>
      <c r="T19" s="14">
        <v>225</v>
      </c>
      <c r="U19" s="14"/>
      <c r="V19" s="19">
        <f>S19+T19</f>
        <v>265</v>
      </c>
      <c r="W19" s="21">
        <v>1.325</v>
      </c>
      <c r="X19" s="14">
        <v>31</v>
      </c>
      <c r="Y19" s="14">
        <v>118</v>
      </c>
      <c r="Z19" s="14"/>
      <c r="AA19" s="14">
        <f>X19+Y19</f>
        <v>149</v>
      </c>
      <c r="AB19" s="14">
        <v>2.98</v>
      </c>
      <c r="AC19" s="23">
        <f>J19+R19+W19+AB19</f>
        <v>55.574999999999996</v>
      </c>
      <c r="AD19" s="24"/>
    </row>
    <row r="20" spans="1:30" s="1" customFormat="1" ht="50.1" customHeight="1" x14ac:dyDescent="0.15">
      <c r="A20" s="7">
        <v>13</v>
      </c>
      <c r="B20" s="6" t="s">
        <v>34</v>
      </c>
      <c r="C20" s="6">
        <v>2145</v>
      </c>
      <c r="D20" s="6" t="s">
        <v>29</v>
      </c>
      <c r="E20" s="14">
        <v>4</v>
      </c>
      <c r="F20" s="6">
        <v>326</v>
      </c>
      <c r="G20" s="6">
        <v>821</v>
      </c>
      <c r="H20" s="6">
        <v>998</v>
      </c>
      <c r="I20" s="6">
        <v>2145</v>
      </c>
      <c r="J20" s="6">
        <v>42.9</v>
      </c>
      <c r="K20" s="6">
        <v>40</v>
      </c>
      <c r="L20" s="6">
        <v>322</v>
      </c>
      <c r="M20" s="6">
        <v>20</v>
      </c>
      <c r="N20" s="6">
        <v>91</v>
      </c>
      <c r="O20" s="6"/>
      <c r="P20" s="6"/>
      <c r="Q20" s="6">
        <v>362</v>
      </c>
      <c r="R20" s="6">
        <v>8.35</v>
      </c>
      <c r="S20" s="6">
        <v>40</v>
      </c>
      <c r="T20" s="6">
        <v>226</v>
      </c>
      <c r="U20" s="6"/>
      <c r="V20" s="6">
        <v>266</v>
      </c>
      <c r="W20" s="6">
        <v>1.33</v>
      </c>
      <c r="X20" s="6"/>
      <c r="Y20" s="6"/>
      <c r="Z20" s="6"/>
      <c r="AA20" s="6"/>
      <c r="AB20" s="6"/>
      <c r="AC20" s="29">
        <f>J20+R20+W20+AB20</f>
        <v>52.58</v>
      </c>
      <c r="AD20" s="6"/>
    </row>
    <row r="21" spans="1:30" s="1" customFormat="1" ht="50.1" customHeight="1" x14ac:dyDescent="0.15">
      <c r="A21" s="10">
        <v>14</v>
      </c>
      <c r="B21" s="8" t="s">
        <v>34</v>
      </c>
      <c r="C21" s="8">
        <v>2144</v>
      </c>
      <c r="D21" s="8" t="s">
        <v>29</v>
      </c>
      <c r="E21" s="9">
        <v>5</v>
      </c>
      <c r="F21" s="12">
        <v>325</v>
      </c>
      <c r="G21" s="12">
        <v>821</v>
      </c>
      <c r="H21" s="12">
        <v>998</v>
      </c>
      <c r="I21" s="12">
        <f>F21+G21+H21</f>
        <v>2144</v>
      </c>
      <c r="J21" s="12">
        <f>I21*200*0.0001</f>
        <v>42.88</v>
      </c>
      <c r="K21" s="6">
        <v>40</v>
      </c>
      <c r="L21" s="6">
        <v>322</v>
      </c>
      <c r="M21" s="6">
        <v>20</v>
      </c>
      <c r="N21" s="6">
        <v>91</v>
      </c>
      <c r="O21" s="6"/>
      <c r="P21" s="6"/>
      <c r="Q21" s="6">
        <f>SUM(K21:L21)</f>
        <v>362</v>
      </c>
      <c r="R21" s="20">
        <f>((M21+N21)*300+(K21+L21-M21-N21)*200)*0.0001</f>
        <v>8.35</v>
      </c>
      <c r="S21" s="14">
        <v>40</v>
      </c>
      <c r="T21" s="14">
        <v>226</v>
      </c>
      <c r="U21" s="14"/>
      <c r="V21" s="19">
        <f>S21+T21</f>
        <v>266</v>
      </c>
      <c r="W21" s="21">
        <f>V21*50*0.0001</f>
        <v>1.33</v>
      </c>
      <c r="X21" s="14"/>
      <c r="Y21" s="14"/>
      <c r="Z21" s="14"/>
      <c r="AA21" s="14"/>
      <c r="AB21" s="14"/>
      <c r="AC21" s="23">
        <f>W21+R21+J21</f>
        <v>52.56</v>
      </c>
      <c r="AD21" s="24"/>
    </row>
    <row r="22" spans="1:30" s="1" customFormat="1" ht="50.1" customHeight="1" x14ac:dyDescent="0.15">
      <c r="A22" s="7">
        <v>15</v>
      </c>
      <c r="B22" s="8" t="s">
        <v>34</v>
      </c>
      <c r="C22" s="8">
        <v>2144</v>
      </c>
      <c r="D22" s="8" t="s">
        <v>29</v>
      </c>
      <c r="E22" s="9">
        <v>6</v>
      </c>
      <c r="F22" s="12">
        <v>326</v>
      </c>
      <c r="G22" s="12">
        <v>822</v>
      </c>
      <c r="H22" s="12">
        <v>999</v>
      </c>
      <c r="I22" s="12">
        <f>F22+G22+H22</f>
        <v>2147</v>
      </c>
      <c r="J22" s="12">
        <f>I22*200*0.0001</f>
        <v>42.940000000000005</v>
      </c>
      <c r="K22" s="6">
        <v>38</v>
      </c>
      <c r="L22" s="6">
        <v>323</v>
      </c>
      <c r="M22" s="6">
        <v>18</v>
      </c>
      <c r="N22" s="6">
        <v>91</v>
      </c>
      <c r="O22" s="12"/>
      <c r="P22" s="12"/>
      <c r="Q22" s="6">
        <f>SUM(K22:L22)</f>
        <v>361</v>
      </c>
      <c r="R22" s="20">
        <f>((M22+N22)*300+(K22+L22-M22-N22)*200)*0.0001</f>
        <v>8.31</v>
      </c>
      <c r="S22" s="14">
        <v>38</v>
      </c>
      <c r="T22" s="14">
        <v>227</v>
      </c>
      <c r="U22" s="12"/>
      <c r="V22" s="19">
        <f>S22+T22</f>
        <v>265</v>
      </c>
      <c r="W22" s="21">
        <f>V22*50*0.0001</f>
        <v>1.325</v>
      </c>
      <c r="X22" s="12"/>
      <c r="Y22" s="12"/>
      <c r="Z22" s="12"/>
      <c r="AA22" s="12"/>
      <c r="AB22" s="30"/>
      <c r="AC22" s="23">
        <f>W22+R22+J22</f>
        <v>52.575000000000003</v>
      </c>
      <c r="AD22" s="24"/>
    </row>
    <row r="23" spans="1:30" s="1" customFormat="1" ht="50.1" customHeight="1" x14ac:dyDescent="0.15">
      <c r="A23" s="7">
        <v>16</v>
      </c>
      <c r="B23" s="8" t="s">
        <v>34</v>
      </c>
      <c r="C23" s="8">
        <v>2144</v>
      </c>
      <c r="D23" s="8" t="s">
        <v>29</v>
      </c>
      <c r="E23" s="9">
        <v>7</v>
      </c>
      <c r="F23" s="12">
        <v>326</v>
      </c>
      <c r="G23" s="12">
        <v>822</v>
      </c>
      <c r="H23" s="12">
        <v>999</v>
      </c>
      <c r="I23" s="12">
        <f>F23+G23+H23</f>
        <v>2147</v>
      </c>
      <c r="J23" s="12">
        <f>I23*200*0.0001</f>
        <v>42.940000000000005</v>
      </c>
      <c r="K23" s="6">
        <v>38</v>
      </c>
      <c r="L23" s="6">
        <v>323</v>
      </c>
      <c r="M23" s="6">
        <v>18</v>
      </c>
      <c r="N23" s="6">
        <v>91</v>
      </c>
      <c r="O23" s="12"/>
      <c r="P23" s="12"/>
      <c r="Q23" s="6">
        <f>SUM(K23:L23)</f>
        <v>361</v>
      </c>
      <c r="R23" s="20">
        <f>((M23+N23)*300+(K23+L23-M23-N23)*200)*0.0001</f>
        <v>8.31</v>
      </c>
      <c r="S23" s="14">
        <v>38</v>
      </c>
      <c r="T23" s="14">
        <v>227</v>
      </c>
      <c r="U23" s="12"/>
      <c r="V23" s="19">
        <f>S23+T23</f>
        <v>265</v>
      </c>
      <c r="W23" s="21">
        <f>V23*50*0.0001</f>
        <v>1.325</v>
      </c>
      <c r="X23" s="12"/>
      <c r="Y23" s="12"/>
      <c r="Z23" s="12"/>
      <c r="AA23" s="12"/>
      <c r="AB23" s="12"/>
      <c r="AC23" s="23">
        <f>W23+R23+J23</f>
        <v>52.575000000000003</v>
      </c>
      <c r="AD23" s="24"/>
    </row>
    <row r="24" spans="1:30" s="1" customFormat="1" ht="50.1" customHeight="1" x14ac:dyDescent="0.15">
      <c r="A24" s="10">
        <v>17</v>
      </c>
      <c r="B24" s="8" t="s">
        <v>35</v>
      </c>
      <c r="C24" s="8">
        <v>2145</v>
      </c>
      <c r="D24" s="8" t="s">
        <v>29</v>
      </c>
      <c r="E24" s="13"/>
      <c r="F24" s="12"/>
      <c r="G24" s="12"/>
      <c r="H24" s="12"/>
      <c r="I24" s="12"/>
      <c r="J24" s="12"/>
      <c r="K24" s="6"/>
      <c r="L24" s="6">
        <v>5</v>
      </c>
      <c r="M24" s="6"/>
      <c r="N24" s="6"/>
      <c r="O24" s="12"/>
      <c r="P24" s="12"/>
      <c r="Q24" s="6">
        <v>5</v>
      </c>
      <c r="R24" s="20">
        <v>0.1</v>
      </c>
      <c r="S24" s="14"/>
      <c r="T24" s="14">
        <v>5</v>
      </c>
      <c r="U24" s="12">
        <v>5</v>
      </c>
      <c r="V24" s="19">
        <v>2</v>
      </c>
      <c r="W24" s="21">
        <v>2.5000000000000001E-2</v>
      </c>
      <c r="X24" s="12"/>
      <c r="Y24" s="12">
        <v>4</v>
      </c>
      <c r="Z24" s="12"/>
      <c r="AA24" s="12"/>
      <c r="AB24" s="12">
        <v>0.08</v>
      </c>
      <c r="AC24" s="23">
        <f>R24+W24+AB24</f>
        <v>0.20500000000000002</v>
      </c>
      <c r="AD24" s="24" t="s">
        <v>30</v>
      </c>
    </row>
    <row r="25" spans="1:30" s="1" customFormat="1" ht="50.1" customHeight="1" x14ac:dyDescent="0.15">
      <c r="A25" s="7"/>
      <c r="B25" s="8" t="s">
        <v>36</v>
      </c>
      <c r="C25" s="12"/>
      <c r="D25" s="12"/>
      <c r="E25" s="9"/>
      <c r="F25" s="12"/>
      <c r="G25" s="12"/>
      <c r="H25" s="15"/>
      <c r="I25" s="12"/>
      <c r="J25" s="16"/>
      <c r="K25" s="12"/>
      <c r="L25" s="12">
        <v>1</v>
      </c>
      <c r="M25" s="12"/>
      <c r="N25" s="12"/>
      <c r="O25" s="12"/>
      <c r="P25" s="12"/>
      <c r="Q25" s="12">
        <v>1</v>
      </c>
      <c r="R25" s="16">
        <v>-0.02</v>
      </c>
      <c r="S25" s="22"/>
      <c r="T25" s="22">
        <v>1</v>
      </c>
      <c r="U25" s="22"/>
      <c r="V25" s="22">
        <v>1</v>
      </c>
      <c r="W25" s="22">
        <v>-5.0000000000000001E-3</v>
      </c>
      <c r="X25" s="22"/>
      <c r="Y25" s="22"/>
      <c r="Z25" s="22"/>
      <c r="AA25" s="22"/>
      <c r="AB25" s="22"/>
      <c r="AC25" s="31">
        <v>-2.5000000000000001E-2</v>
      </c>
      <c r="AD25" s="32"/>
    </row>
    <row r="26" spans="1:30" s="1" customFormat="1" ht="50.1" customHeight="1" x14ac:dyDescent="0.15">
      <c r="A26" s="7"/>
      <c r="B26" s="8" t="s">
        <v>27</v>
      </c>
      <c r="C26" s="12"/>
      <c r="D26" s="12"/>
      <c r="E26" s="9"/>
      <c r="F26" s="12"/>
      <c r="G26" s="12"/>
      <c r="H26" s="15"/>
      <c r="I26" s="12"/>
      <c r="J26" s="16">
        <f>SUM(J19:J25)</f>
        <v>214.6</v>
      </c>
      <c r="K26" s="12"/>
      <c r="L26" s="12"/>
      <c r="M26" s="12"/>
      <c r="N26" s="12"/>
      <c r="O26" s="12"/>
      <c r="P26" s="12"/>
      <c r="Q26" s="12"/>
      <c r="R26" s="16">
        <f>SUM(R19:R25)</f>
        <v>41.730000000000004</v>
      </c>
      <c r="S26" s="22"/>
      <c r="T26" s="22"/>
      <c r="U26" s="22"/>
      <c r="V26" s="22"/>
      <c r="W26" s="22">
        <f>SUM(W19:W25)</f>
        <v>6.6550000000000011</v>
      </c>
      <c r="X26" s="22"/>
      <c r="Y26" s="22"/>
      <c r="Z26" s="22"/>
      <c r="AA26" s="22"/>
      <c r="AB26" s="22">
        <f>SUM(AB19:AB25)</f>
        <v>3.06</v>
      </c>
      <c r="AC26" s="31">
        <f>SUM(AC19:AC25)</f>
        <v>266.04500000000002</v>
      </c>
      <c r="AD26" s="32"/>
    </row>
    <row r="27" spans="1:30" s="1" customFormat="1" ht="50.1" customHeight="1" x14ac:dyDescent="0.15">
      <c r="A27" s="7">
        <v>18</v>
      </c>
      <c r="B27" s="12" t="s">
        <v>37</v>
      </c>
      <c r="C27" s="12">
        <v>1720</v>
      </c>
      <c r="D27" s="12" t="s">
        <v>29</v>
      </c>
      <c r="E27" s="9">
        <v>3</v>
      </c>
      <c r="F27" s="12">
        <v>768</v>
      </c>
      <c r="G27" s="12">
        <v>673</v>
      </c>
      <c r="H27" s="15">
        <v>279</v>
      </c>
      <c r="I27" s="12">
        <v>1720</v>
      </c>
      <c r="J27" s="16">
        <v>34.4</v>
      </c>
      <c r="K27" s="12">
        <v>117</v>
      </c>
      <c r="L27" s="12">
        <v>138</v>
      </c>
      <c r="M27" s="12">
        <v>33</v>
      </c>
      <c r="N27" s="12">
        <v>41</v>
      </c>
      <c r="O27" s="12">
        <v>1</v>
      </c>
      <c r="P27" s="12">
        <v>0</v>
      </c>
      <c r="Q27" s="12">
        <v>255</v>
      </c>
      <c r="R27" s="16">
        <v>5.85</v>
      </c>
      <c r="S27" s="22">
        <v>117</v>
      </c>
      <c r="T27" s="22">
        <v>138</v>
      </c>
      <c r="U27" s="22">
        <v>0</v>
      </c>
      <c r="V27" s="22">
        <v>255</v>
      </c>
      <c r="W27" s="22">
        <v>1.2749999999999999</v>
      </c>
      <c r="X27" s="22">
        <v>68</v>
      </c>
      <c r="Y27" s="22">
        <v>72</v>
      </c>
      <c r="Z27" s="22">
        <v>0</v>
      </c>
      <c r="AA27" s="22">
        <v>140</v>
      </c>
      <c r="AB27" s="22">
        <v>2.8</v>
      </c>
      <c r="AC27" s="31">
        <v>44.325000000000003</v>
      </c>
      <c r="AD27" s="32" t="s">
        <v>38</v>
      </c>
    </row>
    <row r="28" spans="1:30" s="1" customFormat="1" ht="50.1" customHeight="1" x14ac:dyDescent="0.15">
      <c r="A28" s="7">
        <v>19</v>
      </c>
      <c r="B28" s="6" t="s">
        <v>37</v>
      </c>
      <c r="C28" s="6">
        <v>1703</v>
      </c>
      <c r="D28" s="6" t="s">
        <v>29</v>
      </c>
      <c r="E28" s="6">
        <v>4</v>
      </c>
      <c r="F28" s="6">
        <v>761</v>
      </c>
      <c r="G28" s="6">
        <v>665</v>
      </c>
      <c r="H28" s="6">
        <v>277</v>
      </c>
      <c r="I28" s="6">
        <v>1703</v>
      </c>
      <c r="J28" s="6">
        <v>34.06</v>
      </c>
      <c r="K28" s="6">
        <v>114</v>
      </c>
      <c r="L28" s="6">
        <v>138</v>
      </c>
      <c r="M28" s="6">
        <v>33</v>
      </c>
      <c r="N28" s="6">
        <v>41</v>
      </c>
      <c r="O28" s="6">
        <v>1</v>
      </c>
      <c r="P28" s="6">
        <v>0</v>
      </c>
      <c r="Q28" s="6">
        <v>252</v>
      </c>
      <c r="R28" s="6">
        <v>5.79</v>
      </c>
      <c r="S28" s="6">
        <v>114</v>
      </c>
      <c r="T28" s="6">
        <v>138</v>
      </c>
      <c r="U28" s="6">
        <v>0</v>
      </c>
      <c r="V28" s="6">
        <v>252</v>
      </c>
      <c r="W28" s="6">
        <v>1.26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41.11</v>
      </c>
      <c r="AD28" s="6"/>
    </row>
    <row r="29" spans="1:30" s="1" customFormat="1" ht="50.1" customHeight="1" x14ac:dyDescent="0.15">
      <c r="A29" s="10">
        <v>20</v>
      </c>
      <c r="B29" s="6" t="s">
        <v>37</v>
      </c>
      <c r="C29" s="6">
        <v>1681</v>
      </c>
      <c r="D29" s="6" t="s">
        <v>29</v>
      </c>
      <c r="E29" s="12">
        <v>5</v>
      </c>
      <c r="F29" s="12">
        <v>750</v>
      </c>
      <c r="G29" s="12">
        <v>654</v>
      </c>
      <c r="H29" s="12">
        <v>277</v>
      </c>
      <c r="I29" s="12">
        <v>1681</v>
      </c>
      <c r="J29" s="12">
        <v>33.619999999999997</v>
      </c>
      <c r="K29" s="12">
        <v>114</v>
      </c>
      <c r="L29" s="12">
        <v>135</v>
      </c>
      <c r="M29" s="12">
        <v>35</v>
      </c>
      <c r="N29" s="12">
        <v>40</v>
      </c>
      <c r="O29" s="12">
        <v>0</v>
      </c>
      <c r="P29" s="12">
        <v>0</v>
      </c>
      <c r="Q29" s="12">
        <v>249</v>
      </c>
      <c r="R29" s="12">
        <v>5.73</v>
      </c>
      <c r="S29" s="12">
        <v>114</v>
      </c>
      <c r="T29" s="12">
        <v>135</v>
      </c>
      <c r="U29" s="12">
        <v>0</v>
      </c>
      <c r="V29" s="12">
        <v>249</v>
      </c>
      <c r="W29" s="12">
        <v>1.2450000000000001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33">
        <f>J29+R29+W29</f>
        <v>40.594999999999992</v>
      </c>
      <c r="AD29" s="6"/>
    </row>
    <row r="30" spans="1:30" s="1" customFormat="1" ht="50.1" customHeight="1" x14ac:dyDescent="0.15">
      <c r="A30" s="7">
        <v>21</v>
      </c>
      <c r="B30" s="12" t="s">
        <v>37</v>
      </c>
      <c r="C30" s="12">
        <v>1681</v>
      </c>
      <c r="D30" s="12" t="s">
        <v>29</v>
      </c>
      <c r="E30" s="12">
        <v>6</v>
      </c>
      <c r="F30" s="12">
        <v>750</v>
      </c>
      <c r="G30" s="12">
        <v>654</v>
      </c>
      <c r="H30" s="12">
        <v>277</v>
      </c>
      <c r="I30" s="12">
        <v>1681</v>
      </c>
      <c r="J30" s="12">
        <v>33.619999999999997</v>
      </c>
      <c r="K30" s="12">
        <v>114</v>
      </c>
      <c r="L30" s="12">
        <v>135</v>
      </c>
      <c r="M30" s="12">
        <v>35</v>
      </c>
      <c r="N30" s="12">
        <v>40</v>
      </c>
      <c r="O30" s="12">
        <v>0</v>
      </c>
      <c r="P30" s="12">
        <v>0</v>
      </c>
      <c r="Q30" s="12">
        <v>249</v>
      </c>
      <c r="R30" s="12">
        <v>5.73</v>
      </c>
      <c r="S30" s="12">
        <v>114</v>
      </c>
      <c r="T30" s="12">
        <v>135</v>
      </c>
      <c r="U30" s="12">
        <v>0</v>
      </c>
      <c r="V30" s="12">
        <v>249</v>
      </c>
      <c r="W30" s="12">
        <v>1.2450000000000001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33">
        <f>J30+R30+W30</f>
        <v>40.594999999999992</v>
      </c>
      <c r="AD30" s="34"/>
    </row>
    <row r="31" spans="1:30" s="1" customFormat="1" ht="50.1" customHeight="1" x14ac:dyDescent="0.15">
      <c r="A31" s="7">
        <v>22</v>
      </c>
      <c r="B31" s="12" t="s">
        <v>37</v>
      </c>
      <c r="C31" s="12">
        <v>1681</v>
      </c>
      <c r="D31" s="12" t="s">
        <v>29</v>
      </c>
      <c r="E31" s="12">
        <v>7</v>
      </c>
      <c r="F31" s="12">
        <v>750</v>
      </c>
      <c r="G31" s="12">
        <v>654</v>
      </c>
      <c r="H31" s="12">
        <v>277</v>
      </c>
      <c r="I31" s="12">
        <v>1681</v>
      </c>
      <c r="J31" s="12">
        <v>33.619999999999997</v>
      </c>
      <c r="K31" s="12">
        <v>114</v>
      </c>
      <c r="L31" s="12">
        <v>135</v>
      </c>
      <c r="M31" s="12">
        <v>35</v>
      </c>
      <c r="N31" s="12">
        <v>40</v>
      </c>
      <c r="O31" s="12">
        <v>0</v>
      </c>
      <c r="P31" s="12">
        <v>0</v>
      </c>
      <c r="Q31" s="12">
        <v>249</v>
      </c>
      <c r="R31" s="12">
        <v>5.73</v>
      </c>
      <c r="S31" s="12">
        <v>114</v>
      </c>
      <c r="T31" s="12">
        <v>135</v>
      </c>
      <c r="U31" s="12">
        <v>0</v>
      </c>
      <c r="V31" s="12">
        <v>249</v>
      </c>
      <c r="W31" s="12">
        <v>1.2450000000000001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33">
        <f>J31+R31+W31</f>
        <v>40.594999999999992</v>
      </c>
      <c r="AD31" s="34"/>
    </row>
    <row r="32" spans="1:30" s="1" customFormat="1" ht="50.1" customHeight="1" x14ac:dyDescent="0.15">
      <c r="A32" s="7"/>
      <c r="B32" s="12" t="s">
        <v>39</v>
      </c>
      <c r="C32" s="12"/>
      <c r="D32" s="12"/>
      <c r="E32" s="12"/>
      <c r="F32" s="12">
        <v>1</v>
      </c>
      <c r="G32" s="12">
        <v>3</v>
      </c>
      <c r="H32" s="12"/>
      <c r="I32" s="12">
        <v>4</v>
      </c>
      <c r="J32" s="12">
        <v>0.08</v>
      </c>
      <c r="K32" s="12">
        <v>11</v>
      </c>
      <c r="L32" s="12"/>
      <c r="M32" s="12">
        <v>4</v>
      </c>
      <c r="N32" s="12"/>
      <c r="O32" s="12"/>
      <c r="P32" s="12"/>
      <c r="Q32" s="12">
        <v>11</v>
      </c>
      <c r="R32" s="12">
        <v>0.18</v>
      </c>
      <c r="S32" s="12">
        <v>9</v>
      </c>
      <c r="T32" s="12"/>
      <c r="U32" s="12"/>
      <c r="V32" s="12">
        <v>9</v>
      </c>
      <c r="W32" s="12">
        <v>4.4999999999999998E-2</v>
      </c>
      <c r="X32" s="12">
        <v>6</v>
      </c>
      <c r="Y32" s="12"/>
      <c r="Z32" s="12"/>
      <c r="AA32" s="12">
        <v>6</v>
      </c>
      <c r="AB32" s="12">
        <v>0.12</v>
      </c>
      <c r="AC32" s="33">
        <f>J32+R32+W32+AB32</f>
        <v>0.42499999999999999</v>
      </c>
      <c r="AD32" s="35" t="s">
        <v>40</v>
      </c>
    </row>
    <row r="33" spans="1:30" s="1" customFormat="1" ht="50.1" customHeight="1" x14ac:dyDescent="0.15">
      <c r="A33" s="7"/>
      <c r="B33" s="12" t="s">
        <v>27</v>
      </c>
      <c r="C33" s="12"/>
      <c r="D33" s="12"/>
      <c r="E33" s="12"/>
      <c r="F33" s="12"/>
      <c r="G33" s="12"/>
      <c r="H33" s="12"/>
      <c r="I33" s="12"/>
      <c r="J33" s="12">
        <f>SUM(J27:J32)</f>
        <v>169.40000000000003</v>
      </c>
      <c r="K33" s="12"/>
      <c r="L33" s="12"/>
      <c r="M33" s="12"/>
      <c r="N33" s="12"/>
      <c r="O33" s="12"/>
      <c r="P33" s="12"/>
      <c r="Q33" s="12"/>
      <c r="R33" s="12">
        <f>SUM(R27:R32)</f>
        <v>29.01</v>
      </c>
      <c r="S33" s="12"/>
      <c r="T33" s="12"/>
      <c r="U33" s="12"/>
      <c r="V33" s="12"/>
      <c r="W33" s="12">
        <f>SUM(W27:W32)</f>
        <v>6.3150000000000004</v>
      </c>
      <c r="X33" s="12"/>
      <c r="Y33" s="12"/>
      <c r="Z33" s="12"/>
      <c r="AA33" s="12"/>
      <c r="AB33" s="12">
        <f>SUM(AB27:AB32)</f>
        <v>2.92</v>
      </c>
      <c r="AC33" s="33">
        <f>SUM(AC27:AC32)</f>
        <v>207.64500000000001</v>
      </c>
      <c r="AD33" s="35"/>
    </row>
    <row r="34" spans="1:30" s="1" customFormat="1" ht="32.1" customHeight="1" x14ac:dyDescent="0.15">
      <c r="A34" s="10"/>
      <c r="B34" s="11" t="s">
        <v>41</v>
      </c>
      <c r="C34" s="11"/>
      <c r="D34" s="11"/>
      <c r="E34" s="11"/>
      <c r="F34" s="11"/>
      <c r="G34" s="11"/>
      <c r="H34" s="11"/>
      <c r="I34" s="11">
        <f>SUM(I6:I33)</f>
        <v>56542</v>
      </c>
      <c r="J34" s="11">
        <f>J11+J18+J26+J33</f>
        <v>1130.9000000000001</v>
      </c>
      <c r="K34" s="11"/>
      <c r="L34" s="11"/>
      <c r="M34" s="11"/>
      <c r="N34" s="11"/>
      <c r="O34" s="11"/>
      <c r="P34" s="11"/>
      <c r="Q34" s="11"/>
      <c r="R34" s="11">
        <f>R11+R18+R26+R33</f>
        <v>241</v>
      </c>
      <c r="S34" s="11"/>
      <c r="T34" s="11"/>
      <c r="U34" s="11"/>
      <c r="V34" s="11"/>
      <c r="W34" s="11">
        <f>W11+W18+W26+W33</f>
        <v>48.884999999999998</v>
      </c>
      <c r="X34" s="11"/>
      <c r="Y34" s="11"/>
      <c r="Z34" s="11"/>
      <c r="AA34" s="11"/>
      <c r="AB34" s="11">
        <f>AB11+AB18+AB26+AB33</f>
        <v>21.339999999999996</v>
      </c>
      <c r="AC34" s="11">
        <f>AC18+AC26+AC33+AC11</f>
        <v>1442.125</v>
      </c>
      <c r="AD34" s="10"/>
    </row>
  </sheetData>
  <sheetProtection formatCells="0" insertHyperlinks="0" autoFilter="0"/>
  <protectedRanges>
    <protectedRange sqref="B14:C14" name="区域1"/>
  </protectedRanges>
  <mergeCells count="13">
    <mergeCell ref="A1:AD1"/>
    <mergeCell ref="R2:T2"/>
    <mergeCell ref="A3:A5"/>
    <mergeCell ref="B3:B5"/>
    <mergeCell ref="C3:C5"/>
    <mergeCell ref="D3:D5"/>
    <mergeCell ref="E3:E5"/>
    <mergeCell ref="AC3:AC5"/>
    <mergeCell ref="AD3:AD5"/>
    <mergeCell ref="F3:J4"/>
    <mergeCell ref="K3:R4"/>
    <mergeCell ref="S3:W4"/>
    <mergeCell ref="X3:AB4"/>
  </mergeCells>
  <phoneticPr fontId="17" type="noConversion"/>
  <pageMargins left="0.35763888888888901" right="0.35763888888888901" top="0.40902777777777799" bottom="0.60624999999999996" header="0.5" footer="0.30277777777777798"/>
  <pageSetup paperSize="9" scale="67" fitToHeight="0" orientation="landscape" r:id="rId1"/>
  <ignoredErrors>
    <ignoredError sqref="I19:AD19 I12:AD12 I13:W13 AC13:AD13 I14:AD17 I28:AD31 I20:W20 AD20 I36:AD36 K34:Q34 S34:V34 X34:AA34 AD34 I27:AD27 AC24:AD24 AA24 I24:K24 M24:P24 S24 V24 X24 I21:AD21 I22:J22 N22:R22 U22:AD22 I23:J23 N23:R23 U23:AD23 I6:AD9" formulaRange="1"/>
  </ignoredError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11" interlineOnOff="0" interlineColor="0" isDbSheet="0"/>
    <woSheetProps sheetStid="12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allowEditUser xmlns="https://web.wps.cn/et/2018/main" xmlns:s="http://schemas.openxmlformats.org/spreadsheetml/2006/main" hasInvisiblePropRange="0">
  <rangeList sheetStid="12" master="">
    <arrUserId title="区域1" rangeCreator="" othersAccessPermission="edit"/>
  </rangeList>
  <rangeList sheetStid="13" master=""/>
  <rangeList sheetStid="15" master=""/>
</allowEditUser>
</file>

<file path=customXml/item3.xml><?xml version="1.0" encoding="utf-8"?>
<pixelators xmlns="https://web.wps.cn/et/2018/main" xmlns:s="http://schemas.openxmlformats.org/spreadsheetml/2006/main">
  <pixelatorList sheetStid="11"/>
  <pixelatorList sheetStid="12"/>
  <pixelatorList sheetStid="13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胡大高</cp:lastModifiedBy>
  <cp:lastPrinted>2020-06-09T23:51:00Z</cp:lastPrinted>
  <dcterms:created xsi:type="dcterms:W3CDTF">2016-08-31T23:32:00Z</dcterms:created>
  <dcterms:modified xsi:type="dcterms:W3CDTF">2023-01-12T06:38:26Z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8071F6AD75614E6DB2B797009FE84414</vt:lpwstr>
  </property>
  <property fmtid="{D5CDD505-2E9C-101B-9397-08002B2CF9AE}" pid="4" name="KSOReadingLayout">
    <vt:bool>true</vt:bool>
  </property>
</Properties>
</file>