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桌面\各资助汇总表\"/>
    </mc:Choice>
  </mc:AlternateContent>
  <bookViews>
    <workbookView xWindow="0" yWindow="0" windowWidth="25200" windowHeight="11640" tabRatio="533"/>
  </bookViews>
  <sheets>
    <sheet name="助学金统计表" sheetId="2" r:id="rId1"/>
    <sheet name="免学费统计表" sheetId="5" r:id="rId2"/>
    <sheet name="免教科书费统计表" sheetId="4" r:id="rId3"/>
  </sheets>
  <externalReferences>
    <externalReference r:id="rId4"/>
  </externalReferences>
  <calcPr calcId="162913"/>
</workbook>
</file>

<file path=xl/calcChain.xml><?xml version="1.0" encoding="utf-8"?>
<calcChain xmlns="http://schemas.openxmlformats.org/spreadsheetml/2006/main">
  <c r="K12" i="4" l="1"/>
  <c r="G12" i="4"/>
  <c r="D12" i="4"/>
  <c r="B12" i="4"/>
  <c r="L12" i="4" s="1"/>
  <c r="L11" i="4"/>
  <c r="K11" i="4"/>
  <c r="G11" i="4"/>
  <c r="D11" i="4"/>
  <c r="K10" i="4"/>
  <c r="D10" i="4"/>
  <c r="D7" i="4" s="1"/>
  <c r="B10" i="4"/>
  <c r="L10" i="4" s="1"/>
  <c r="K9" i="4"/>
  <c r="G9" i="4"/>
  <c r="D9" i="4"/>
  <c r="B9" i="4" s="1"/>
  <c r="K8" i="4"/>
  <c r="G8" i="4"/>
  <c r="G7" i="4" s="1"/>
  <c r="D8" i="4"/>
  <c r="B8" i="4" s="1"/>
  <c r="L8" i="4" s="1"/>
  <c r="K7" i="4"/>
  <c r="I7" i="4"/>
  <c r="H7" i="4"/>
  <c r="F7" i="4"/>
  <c r="E7" i="4"/>
  <c r="C7" i="4"/>
  <c r="Q12" i="5"/>
  <c r="M12" i="5"/>
  <c r="J12" i="5"/>
  <c r="B12" i="5" s="1"/>
  <c r="R12" i="5" s="1"/>
  <c r="G12" i="5"/>
  <c r="D12" i="5"/>
  <c r="R11" i="5"/>
  <c r="Q11" i="5"/>
  <c r="M11" i="5"/>
  <c r="J11" i="5"/>
  <c r="G11" i="5"/>
  <c r="D11" i="5"/>
  <c r="Q10" i="5"/>
  <c r="Q7" i="5" s="1"/>
  <c r="G10" i="5"/>
  <c r="G7" i="5" s="1"/>
  <c r="D10" i="5"/>
  <c r="B10" i="5" s="1"/>
  <c r="Q9" i="5"/>
  <c r="M9" i="5"/>
  <c r="J9" i="5"/>
  <c r="G9" i="5"/>
  <c r="D9" i="5"/>
  <c r="B9" i="5" s="1"/>
  <c r="R9" i="5" s="1"/>
  <c r="Q8" i="5"/>
  <c r="M8" i="5"/>
  <c r="M7" i="5" s="1"/>
  <c r="J8" i="5"/>
  <c r="G8" i="5"/>
  <c r="D8" i="5"/>
  <c r="B8" i="5"/>
  <c r="R8" i="5" s="1"/>
  <c r="O7" i="5"/>
  <c r="N7" i="5"/>
  <c r="L7" i="5"/>
  <c r="K7" i="5"/>
  <c r="J7" i="5"/>
  <c r="I7" i="5"/>
  <c r="H7" i="5"/>
  <c r="F7" i="5"/>
  <c r="E7" i="5"/>
  <c r="C7" i="5"/>
  <c r="J12" i="2"/>
  <c r="H12" i="2"/>
  <c r="F12" i="2"/>
  <c r="K12" i="2" s="1"/>
  <c r="C12" i="2"/>
  <c r="J11" i="2"/>
  <c r="H11" i="2"/>
  <c r="F11" i="2"/>
  <c r="K11" i="2" s="1"/>
  <c r="C11" i="2"/>
  <c r="J10" i="2"/>
  <c r="H10" i="2"/>
  <c r="D10" i="2"/>
  <c r="C10" i="2" s="1"/>
  <c r="J9" i="2"/>
  <c r="H9" i="2"/>
  <c r="F9" i="2"/>
  <c r="K9" i="2" s="1"/>
  <c r="C9" i="2"/>
  <c r="J8" i="2"/>
  <c r="H8" i="2"/>
  <c r="F8" i="2"/>
  <c r="K8" i="2" s="1"/>
  <c r="C8" i="2"/>
  <c r="J7" i="2"/>
  <c r="K7" i="2" s="1"/>
  <c r="H7" i="2"/>
  <c r="F7" i="2"/>
  <c r="C7" i="2"/>
  <c r="K6" i="2"/>
  <c r="J6" i="2"/>
  <c r="J5" i="2" s="1"/>
  <c r="H6" i="2"/>
  <c r="F6" i="2"/>
  <c r="C6" i="2"/>
  <c r="I5" i="2"/>
  <c r="H5" i="2"/>
  <c r="G5" i="2"/>
  <c r="E5" i="2"/>
  <c r="B5" i="2"/>
  <c r="C5" i="2" l="1"/>
  <c r="K5" i="2"/>
  <c r="L9" i="4"/>
  <c r="L7" i="4" s="1"/>
  <c r="B7" i="4"/>
  <c r="B7" i="5"/>
  <c r="R10" i="5"/>
  <c r="R7" i="5" s="1"/>
  <c r="F10" i="2"/>
  <c r="K10" i="2" s="1"/>
  <c r="D7" i="5"/>
  <c r="D5" i="2"/>
  <c r="F5" i="2" l="1"/>
</calcChain>
</file>

<file path=xl/sharedStrings.xml><?xml version="1.0" encoding="utf-8"?>
<sst xmlns="http://schemas.openxmlformats.org/spreadsheetml/2006/main" count="97" uniqueCount="64">
  <si>
    <t>汇总单位：重庆市大足区学生资助管理中心</t>
  </si>
  <si>
    <t>填表时间： 2022 年 10月 15日</t>
  </si>
  <si>
    <t>学校名称</t>
  </si>
  <si>
    <t>在校学生人数</t>
  </si>
  <si>
    <t>合计人数</t>
  </si>
  <si>
    <t>3000元/生.年档次人数</t>
  </si>
  <si>
    <t>3000元/生.年档次人数资助金额（元）</t>
  </si>
  <si>
    <t>2500元/生.年档次人数</t>
  </si>
  <si>
    <t>2500元/生.年档次人数资助金额（元）</t>
  </si>
  <si>
    <t>1500元/生.年档次人数</t>
  </si>
  <si>
    <t>1500元/生.年档次人数资助金额（元）</t>
  </si>
  <si>
    <t>下拨金额</t>
  </si>
  <si>
    <t>资金来源分类</t>
  </si>
  <si>
    <t>原建档立卡</t>
  </si>
  <si>
    <t>其他</t>
  </si>
  <si>
    <t>中央</t>
  </si>
  <si>
    <t>市级</t>
  </si>
  <si>
    <t>县级</t>
  </si>
  <si>
    <t>合计</t>
  </si>
  <si>
    <t>重庆市大足中学</t>
  </si>
  <si>
    <t>重庆市大足田家炳中学校</t>
  </si>
  <si>
    <t>重庆市大足城南高级中学</t>
  </si>
  <si>
    <t>重庆市大足区双桥中学</t>
  </si>
  <si>
    <t>重庆市大足第一中学校</t>
  </si>
  <si>
    <t>负责人：张宏</t>
  </si>
  <si>
    <t>填表人：邹思静</t>
  </si>
  <si>
    <r>
      <rPr>
        <sz val="16"/>
        <color rgb="FF000000"/>
        <rFont val="黑体"/>
        <family val="3"/>
        <charset val="134"/>
      </rPr>
      <t>重庆市大足区</t>
    </r>
    <r>
      <rPr>
        <u/>
        <sz val="16"/>
        <color rgb="FF000000"/>
        <rFont val="黑体"/>
        <family val="3"/>
        <charset val="134"/>
      </rPr>
      <t xml:space="preserve"> 2022</t>
    </r>
    <r>
      <rPr>
        <sz val="16"/>
        <color rgb="FF000000"/>
        <rFont val="黑体"/>
        <family val="3"/>
        <charset val="134"/>
      </rPr>
      <t>年</t>
    </r>
    <r>
      <rPr>
        <u/>
        <sz val="16"/>
        <color rgb="FF000000"/>
        <rFont val="黑体"/>
        <family val="3"/>
        <charset val="134"/>
      </rPr>
      <t xml:space="preserve"> 秋季  </t>
    </r>
    <r>
      <rPr>
        <sz val="16"/>
        <color rgb="FF000000"/>
        <rFont val="黑体"/>
        <family val="3"/>
        <charset val="134"/>
      </rPr>
      <t>学期普通高中建档立卡等家庭经济困难学生免学费情况统计表</t>
    </r>
  </si>
  <si>
    <t>单位名称：重庆市大足区学生资助管理中心</t>
  </si>
  <si>
    <r>
      <rPr>
        <u/>
        <sz val="10"/>
        <color rgb="FF000000"/>
        <rFont val="宋体"/>
        <family val="3"/>
        <charset val="134"/>
      </rPr>
      <t xml:space="preserve">  2022   </t>
    </r>
    <r>
      <rPr>
        <sz val="10"/>
        <color rgb="FF000000"/>
        <rFont val="宋体"/>
        <family val="3"/>
        <charset val="134"/>
      </rPr>
      <t>至</t>
    </r>
    <r>
      <rPr>
        <u/>
        <sz val="10"/>
        <color rgb="FF000000"/>
        <rFont val="宋体"/>
        <family val="3"/>
        <charset val="134"/>
      </rPr>
      <t xml:space="preserve"> 2023   </t>
    </r>
    <r>
      <rPr>
        <sz val="10"/>
        <color rgb="FF000000"/>
        <rFont val="宋体"/>
        <family val="3"/>
        <charset val="134"/>
      </rPr>
      <t>学年</t>
    </r>
    <r>
      <rPr>
        <u/>
        <sz val="10"/>
        <color rgb="FF000000"/>
        <rFont val="宋体"/>
        <family val="3"/>
        <charset val="134"/>
      </rPr>
      <t xml:space="preserve"> 秋  </t>
    </r>
    <r>
      <rPr>
        <sz val="10"/>
        <color rgb="FF000000"/>
        <rFont val="宋体"/>
        <family val="3"/>
        <charset val="134"/>
      </rPr>
      <t>季学期</t>
    </r>
  </si>
  <si>
    <t>单位：元/人.学期，人</t>
  </si>
  <si>
    <t>项目名称</t>
  </si>
  <si>
    <t>享受免学费政策学生人数</t>
  </si>
  <si>
    <t>经批准的学费标准</t>
  </si>
  <si>
    <t>其中：原建卡免学费（元）</t>
  </si>
  <si>
    <t>免学费合计（元）</t>
  </si>
  <si>
    <t>脱贫家庭学生、脱贫不稳定户</t>
  </si>
  <si>
    <t>非建档立卡家庭经济困难残疾学生</t>
  </si>
  <si>
    <t>城乡低保家庭学生</t>
  </si>
  <si>
    <t>特困救助供养学生</t>
  </si>
  <si>
    <t>福利机构收养人员</t>
  </si>
  <si>
    <t>小计</t>
  </si>
  <si>
    <t>城市</t>
  </si>
  <si>
    <t>农村</t>
  </si>
  <si>
    <t>大足中学</t>
  </si>
  <si>
    <t>大足一中</t>
  </si>
  <si>
    <t>大足田中</t>
  </si>
  <si>
    <t>双桥中学</t>
  </si>
  <si>
    <t>城南中学</t>
  </si>
  <si>
    <t>负责人： 张宏</t>
  </si>
  <si>
    <t>填表人： 邹思静</t>
  </si>
  <si>
    <t>说明：</t>
  </si>
  <si>
    <t xml:space="preserve">   （1）享受免学费政策学生，如存在类似既是建档立卡又是农村低保等情况的，按唯一类型统计，不得交叉重复；</t>
  </si>
  <si>
    <t xml:space="preserve">   （2）本表以学校为单位进行统计；</t>
  </si>
  <si>
    <t xml:space="preserve">   （3）经批准的学费标准应≧按规定财政应补助的学费标准；</t>
  </si>
  <si>
    <r>
      <rPr>
        <sz val="16"/>
        <color rgb="FF000000"/>
        <rFont val="黑体"/>
        <family val="3"/>
        <charset val="134"/>
      </rPr>
      <t>重庆市大足区</t>
    </r>
    <r>
      <rPr>
        <u/>
        <sz val="16"/>
        <color rgb="FF000000"/>
        <rFont val="黑体"/>
        <family val="3"/>
        <charset val="134"/>
      </rPr>
      <t xml:space="preserve"> 2022 </t>
    </r>
    <r>
      <rPr>
        <sz val="16"/>
        <color rgb="FF000000"/>
        <rFont val="黑体"/>
        <family val="3"/>
        <charset val="134"/>
      </rPr>
      <t>年</t>
    </r>
    <r>
      <rPr>
        <u/>
        <sz val="16"/>
        <color rgb="FF000000"/>
        <rFont val="黑体"/>
        <family val="3"/>
        <charset val="134"/>
      </rPr>
      <t xml:space="preserve"> 秋</t>
    </r>
    <r>
      <rPr>
        <sz val="16"/>
        <color rgb="FF000000"/>
        <rFont val="黑体"/>
        <family val="3"/>
        <charset val="134"/>
      </rPr>
      <t>学期普通高中建档立卡等家庭经济困难学生免教科书费情况统计表</t>
    </r>
  </si>
  <si>
    <t xml:space="preserve"> 单位名称： 重庆市大足区学生资助管理中心</t>
  </si>
  <si>
    <r>
      <rPr>
        <u/>
        <sz val="10"/>
        <color rgb="FF000000"/>
        <rFont val="宋体"/>
        <family val="3"/>
        <charset val="134"/>
      </rPr>
      <t xml:space="preserve">  2022</t>
    </r>
    <r>
      <rPr>
        <sz val="10"/>
        <color rgb="FF000000"/>
        <rFont val="宋体"/>
        <family val="3"/>
        <charset val="134"/>
      </rPr>
      <t>至2023学年</t>
    </r>
    <r>
      <rPr>
        <u/>
        <sz val="10"/>
        <color rgb="FF000000"/>
        <rFont val="宋体"/>
        <family val="3"/>
        <charset val="134"/>
      </rPr>
      <t xml:space="preserve"> 秋 </t>
    </r>
    <r>
      <rPr>
        <sz val="10"/>
        <color rgb="FF000000"/>
        <rFont val="宋体"/>
        <family val="3"/>
        <charset val="134"/>
      </rPr>
      <t>季学期</t>
    </r>
  </si>
  <si>
    <t>享受免教科书费政策学生人数</t>
  </si>
  <si>
    <t>经批准的免教科书费标准</t>
  </si>
  <si>
    <t>其中：建卡免教科书费（元）</t>
  </si>
  <si>
    <t>免教科书费合计（元）</t>
  </si>
  <si>
    <t>联系电话：15902379356</t>
  </si>
  <si>
    <t xml:space="preserve">   （1）享受免教科书费政策学生，如存在类似既是建档立卡又是农村低保等情况的，按唯一类型统计，不得交叉重复；</t>
  </si>
  <si>
    <r>
      <t>大足区</t>
    </r>
    <r>
      <rPr>
        <u/>
        <sz val="16"/>
        <rFont val="黑体"/>
        <family val="3"/>
        <charset val="134"/>
      </rPr>
      <t xml:space="preserve">  2022  </t>
    </r>
    <r>
      <rPr>
        <sz val="16"/>
        <rFont val="黑体"/>
        <family val="3"/>
        <charset val="134"/>
      </rPr>
      <t>年</t>
    </r>
    <r>
      <rPr>
        <u/>
        <sz val="16"/>
        <rFont val="黑体"/>
        <family val="3"/>
        <charset val="134"/>
      </rPr>
      <t xml:space="preserve"> 秋 </t>
    </r>
    <r>
      <rPr>
        <sz val="16"/>
        <rFont val="黑体"/>
        <family val="3"/>
        <charset val="134"/>
      </rPr>
      <t>季学期普通高中家庭经济困难学生国家助学金汇总表</t>
    </r>
    <phoneticPr fontId="3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</si>
</sst>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0_);[Red]\(0\)"/>
  </numFmts>
  <fonts count="37">
    <font>
      <sz val="11"/>
      <color theme="1"/>
      <name val="宋体"/>
      <charset val="134"/>
      <scheme val="minor"/>
    </font>
    <font>
      <sz val="12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color indexed="8"/>
      <name val="宋体"/>
      <family val="3"/>
      <charset val="134"/>
    </font>
    <font>
      <sz val="16"/>
      <color rgb="FF000000"/>
      <name val="黑体"/>
      <family val="3"/>
      <charset val="134"/>
    </font>
    <font>
      <sz val="16"/>
      <color indexed="8"/>
      <name val="黑体"/>
      <family val="3"/>
      <charset val="134"/>
    </font>
    <font>
      <sz val="10"/>
      <color indexed="8"/>
      <name val="楷体_GB2312"/>
      <charset val="134"/>
    </font>
    <font>
      <u/>
      <sz val="10"/>
      <color rgb="FF000000"/>
      <name val="宋体"/>
      <family val="3"/>
      <charset val="134"/>
    </font>
    <font>
      <sz val="12"/>
      <name val="宋体"/>
      <family val="3"/>
      <charset val="134"/>
    </font>
    <font>
      <sz val="10"/>
      <color rgb="FF00000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6"/>
      <name val="黑体"/>
      <family val="3"/>
      <charset val="134"/>
    </font>
    <font>
      <sz val="12"/>
      <name val="黑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10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2"/>
      <name val="宋体"/>
      <family val="3"/>
      <charset val="134"/>
    </font>
    <font>
      <sz val="10"/>
      <name val="Arial"/>
      <family val="2"/>
    </font>
    <font>
      <sz val="10"/>
      <color theme="1"/>
      <name val="Arial"/>
      <family val="2"/>
    </font>
    <font>
      <u/>
      <sz val="16"/>
      <color rgb="FF000000"/>
      <name val="黑体"/>
      <family val="3"/>
      <charset val="134"/>
    </font>
    <font>
      <u/>
      <sz val="16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0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rgb="FF7F7F7F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147">
    <xf numFmtId="0" fontId="0" fillId="0" borderId="0">
      <alignment vertical="center"/>
    </xf>
    <xf numFmtId="0" fontId="13" fillId="4" borderId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5" borderId="19" applyProtection="0">
      <alignment vertical="center"/>
    </xf>
    <xf numFmtId="0" fontId="15" fillId="0" borderId="0">
      <alignment vertical="center"/>
    </xf>
    <xf numFmtId="0" fontId="35" fillId="0" borderId="0">
      <alignment vertical="center"/>
    </xf>
    <xf numFmtId="0" fontId="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3" fillId="6" borderId="0" applyProtection="0">
      <alignment vertical="center"/>
    </xf>
    <xf numFmtId="0" fontId="13" fillId="7" borderId="0" applyProtection="0">
      <alignment vertical="center"/>
    </xf>
    <xf numFmtId="0" fontId="13" fillId="8" borderId="0" applyProtection="0">
      <alignment vertical="center"/>
    </xf>
    <xf numFmtId="0" fontId="13" fillId="7" borderId="0" applyProtection="0">
      <alignment vertical="center"/>
    </xf>
    <xf numFmtId="0" fontId="16" fillId="5" borderId="20" applyProtection="0">
      <alignment vertical="center"/>
    </xf>
    <xf numFmtId="0" fontId="17" fillId="9" borderId="0" applyProtection="0">
      <alignment vertical="center"/>
    </xf>
    <xf numFmtId="0" fontId="13" fillId="10" borderId="0" applyProtection="0">
      <alignment vertical="center"/>
    </xf>
    <xf numFmtId="0" fontId="35" fillId="0" borderId="0">
      <alignment vertical="center"/>
    </xf>
    <xf numFmtId="0" fontId="8" fillId="0" borderId="0"/>
    <xf numFmtId="0" fontId="8" fillId="0" borderId="0" applyProtection="0"/>
    <xf numFmtId="0" fontId="13" fillId="8" borderId="0" applyProtection="0">
      <alignment vertical="center"/>
    </xf>
    <xf numFmtId="0" fontId="13" fillId="11" borderId="0" applyProtection="0">
      <alignment vertical="center"/>
    </xf>
    <xf numFmtId="0" fontId="13" fillId="6" borderId="0" applyProtection="0">
      <alignment vertical="center"/>
    </xf>
    <xf numFmtId="0" fontId="35" fillId="0" borderId="0">
      <alignment vertical="center"/>
    </xf>
    <xf numFmtId="0" fontId="13" fillId="12" borderId="0" applyProtection="0">
      <alignment vertical="center"/>
    </xf>
    <xf numFmtId="0" fontId="13" fillId="10" borderId="0" applyProtection="0">
      <alignment vertical="center"/>
    </xf>
    <xf numFmtId="0" fontId="13" fillId="11" borderId="0" applyProtection="0">
      <alignment vertical="center"/>
    </xf>
    <xf numFmtId="0" fontId="18" fillId="7" borderId="0" applyProtection="0">
      <alignment vertical="center"/>
    </xf>
    <xf numFmtId="0" fontId="18" fillId="8" borderId="0" applyProtection="0">
      <alignment vertical="center"/>
    </xf>
    <xf numFmtId="0" fontId="35" fillId="0" borderId="0">
      <alignment vertical="center"/>
    </xf>
    <xf numFmtId="0" fontId="18" fillId="11" borderId="0" applyProtection="0">
      <alignment vertical="center"/>
    </xf>
    <xf numFmtId="0" fontId="18" fillId="6" borderId="0" applyProtection="0">
      <alignment vertical="center"/>
    </xf>
    <xf numFmtId="0" fontId="18" fillId="7" borderId="0" applyProtection="0">
      <alignment vertical="center"/>
    </xf>
    <xf numFmtId="0" fontId="18" fillId="10" borderId="0" applyProtection="0">
      <alignment vertical="center"/>
    </xf>
    <xf numFmtId="0" fontId="35" fillId="0" borderId="0">
      <alignment vertical="center"/>
    </xf>
    <xf numFmtId="0" fontId="19" fillId="0" borderId="21" applyProtection="0">
      <alignment vertical="center"/>
    </xf>
    <xf numFmtId="0" fontId="35" fillId="0" borderId="0">
      <alignment vertical="center"/>
    </xf>
    <xf numFmtId="0" fontId="20" fillId="0" borderId="21" applyProtection="0">
      <alignment vertical="center"/>
    </xf>
    <xf numFmtId="0" fontId="21" fillId="0" borderId="22" applyProtection="0">
      <alignment vertical="center"/>
    </xf>
    <xf numFmtId="0" fontId="21" fillId="0" borderId="0" applyProtection="0">
      <alignment vertical="center"/>
    </xf>
    <xf numFmtId="0" fontId="22" fillId="0" borderId="0" applyProtection="0">
      <alignment vertical="center"/>
    </xf>
    <xf numFmtId="0" fontId="17" fillId="8" borderId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3" fillId="0" borderId="0">
      <alignment vertical="center"/>
    </xf>
    <xf numFmtId="0" fontId="35" fillId="0" borderId="0">
      <alignment vertical="center"/>
    </xf>
    <xf numFmtId="0" fontId="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2" fillId="0" borderId="0">
      <protection locked="0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8" fillId="0" borderId="0" applyProtection="0">
      <alignment vertical="center"/>
    </xf>
    <xf numFmtId="0" fontId="13" fillId="13" borderId="23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23" fillId="0" borderId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3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3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3" fillId="0" borderId="0">
      <alignment vertical="center"/>
    </xf>
    <xf numFmtId="0" fontId="35" fillId="0" borderId="0">
      <alignment vertical="center"/>
    </xf>
    <xf numFmtId="0" fontId="13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3" fillId="0" borderId="0">
      <alignment vertical="center"/>
    </xf>
    <xf numFmtId="0" fontId="24" fillId="0" borderId="0" applyProtection="0">
      <alignment vertical="center"/>
    </xf>
    <xf numFmtId="0" fontId="25" fillId="11" borderId="0" applyProtection="0">
      <alignment vertical="center"/>
    </xf>
    <xf numFmtId="0" fontId="26" fillId="0" borderId="24" applyProtection="0">
      <alignment vertical="center"/>
    </xf>
    <xf numFmtId="0" fontId="27" fillId="14" borderId="25" applyProtection="0">
      <alignment vertical="center"/>
    </xf>
    <xf numFmtId="0" fontId="28" fillId="0" borderId="0" applyProtection="0">
      <alignment vertical="center"/>
    </xf>
    <xf numFmtId="0" fontId="29" fillId="0" borderId="26" applyProtection="0">
      <alignment vertical="center"/>
    </xf>
    <xf numFmtId="0" fontId="18" fillId="15" borderId="0" applyProtection="0">
      <alignment vertical="center"/>
    </xf>
    <xf numFmtId="0" fontId="18" fillId="16" borderId="0" applyProtection="0">
      <alignment vertical="center"/>
    </xf>
    <xf numFmtId="0" fontId="18" fillId="17" borderId="0" applyProtection="0">
      <alignment vertical="center"/>
    </xf>
    <xf numFmtId="0" fontId="18" fillId="18" borderId="0" applyProtection="0">
      <alignment vertical="center"/>
    </xf>
    <xf numFmtId="0" fontId="18" fillId="15" borderId="0" applyProtection="0">
      <alignment vertical="center"/>
    </xf>
    <xf numFmtId="0" fontId="18" fillId="19" borderId="0" applyProtection="0">
      <alignment vertical="center"/>
    </xf>
    <xf numFmtId="0" fontId="30" fillId="10" borderId="19" applyProtection="0">
      <alignment vertical="center"/>
    </xf>
    <xf numFmtId="0" fontId="31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2" fillId="0" borderId="0">
      <protection locked="0"/>
    </xf>
    <xf numFmtId="0" fontId="2" fillId="0" borderId="0">
      <protection locked="0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2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</cellStyleXfs>
  <cellXfs count="59">
    <xf numFmtId="0" fontId="0" fillId="0" borderId="0" xfId="0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3" fillId="0" borderId="0" xfId="0" applyFont="1">
      <alignment vertical="center"/>
    </xf>
    <xf numFmtId="0" fontId="6" fillId="0" borderId="0" xfId="0" applyFont="1">
      <alignment vertical="center"/>
    </xf>
    <xf numFmtId="0" fontId="3" fillId="0" borderId="2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8" fillId="0" borderId="0" xfId="7" applyFont="1">
      <alignment vertical="center"/>
    </xf>
    <xf numFmtId="0" fontId="0" fillId="0" borderId="0" xfId="0" applyFont="1">
      <alignment vertical="center"/>
    </xf>
    <xf numFmtId="0" fontId="10" fillId="0" borderId="0" xfId="0" applyFont="1" applyFill="1" applyAlignment="1">
      <alignment vertical="center"/>
    </xf>
    <xf numFmtId="0" fontId="9" fillId="0" borderId="1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</xf>
    <xf numFmtId="0" fontId="9" fillId="0" borderId="11" xfId="0" applyFont="1" applyFill="1" applyBorder="1" applyAlignment="1" applyProtection="1">
      <alignment horizontal="center" vertical="center"/>
    </xf>
    <xf numFmtId="0" fontId="9" fillId="0" borderId="16" xfId="0" applyFont="1" applyFill="1" applyBorder="1" applyAlignment="1" applyProtection="1">
      <alignment horizontal="center" vertical="center"/>
    </xf>
    <xf numFmtId="0" fontId="9" fillId="0" borderId="3" xfId="0" applyFont="1" applyFill="1" applyBorder="1" applyAlignment="1" applyProtection="1">
      <alignment horizontal="center" vertical="center"/>
    </xf>
    <xf numFmtId="0" fontId="9" fillId="0" borderId="17" xfId="0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 applyProtection="1">
      <alignment horizontal="center" vertical="center"/>
    </xf>
    <xf numFmtId="0" fontId="11" fillId="0" borderId="0" xfId="18" applyFont="1" applyBorder="1" applyAlignment="1">
      <alignment horizontal="center" vertical="center"/>
    </xf>
    <xf numFmtId="176" fontId="9" fillId="3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vertical="center" wrapText="1"/>
    </xf>
    <xf numFmtId="177" fontId="9" fillId="0" borderId="1" xfId="0" applyNumberFormat="1" applyFont="1" applyFill="1" applyBorder="1" applyAlignment="1" applyProtection="1">
      <alignment horizontal="center" vertical="center" wrapText="1"/>
    </xf>
    <xf numFmtId="177" fontId="9" fillId="3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left" vertical="center" wrapText="1"/>
    </xf>
    <xf numFmtId="49" fontId="9" fillId="0" borderId="16" xfId="0" applyNumberFormat="1" applyFont="1" applyFill="1" applyBorder="1" applyAlignment="1" applyProtection="1">
      <alignment vertical="center" wrapText="1"/>
    </xf>
    <xf numFmtId="0" fontId="2" fillId="0" borderId="0" xfId="0" applyFont="1" applyFill="1" applyAlignment="1"/>
    <xf numFmtId="0" fontId="1" fillId="0" borderId="0" xfId="0" applyFont="1" applyFill="1" applyAlignment="1"/>
    <xf numFmtId="0" fontId="12" fillId="0" borderId="0" xfId="18" applyFont="1" applyBorder="1" applyAlignment="1">
      <alignment horizontal="center" vertical="center"/>
    </xf>
    <xf numFmtId="176" fontId="9" fillId="0" borderId="1" xfId="0" applyNumberFormat="1" applyFont="1" applyFill="1" applyBorder="1" applyAlignment="1" applyProtection="1">
      <alignment horizontal="center" vertical="center" wrapText="1"/>
    </xf>
    <xf numFmtId="176" fontId="9" fillId="0" borderId="1" xfId="0" applyNumberFormat="1" applyFont="1" applyFill="1" applyBorder="1" applyAlignment="1" applyProtection="1">
      <alignment horizontal="center" vertical="center"/>
    </xf>
    <xf numFmtId="0" fontId="11" fillId="0" borderId="0" xfId="18" applyFont="1" applyBorder="1" applyAlignment="1">
      <alignment horizontal="center" vertical="center"/>
    </xf>
    <xf numFmtId="0" fontId="12" fillId="0" borderId="2" xfId="18" applyFont="1" applyBorder="1" applyAlignment="1">
      <alignment horizontal="left" vertical="center"/>
    </xf>
    <xf numFmtId="0" fontId="12" fillId="0" borderId="2" xfId="18" applyFont="1" applyBorder="1" applyAlignment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</xf>
    <xf numFmtId="0" fontId="9" fillId="0" borderId="11" xfId="0" applyFont="1" applyFill="1" applyBorder="1" applyAlignment="1" applyProtection="1">
      <alignment horizontal="center" vertical="center" wrapText="1"/>
    </xf>
    <xf numFmtId="0" fontId="9" fillId="0" borderId="12" xfId="0" applyFont="1" applyFill="1" applyBorder="1" applyAlignment="1" applyProtection="1">
      <alignment horizontal="center" vertical="center" wrapText="1"/>
    </xf>
    <xf numFmtId="9" fontId="9" fillId="0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9" fillId="0" borderId="1" xfId="0" applyFont="1" applyFill="1" applyBorder="1" applyAlignment="1" applyProtection="1">
      <alignment horizontal="center" vertical="center"/>
    </xf>
    <xf numFmtId="0" fontId="9" fillId="0" borderId="18" xfId="0" applyFont="1" applyFill="1" applyBorder="1" applyAlignment="1" applyProtection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9" fillId="0" borderId="13" xfId="0" applyFont="1" applyFill="1" applyBorder="1" applyAlignment="1" applyProtection="1">
      <alignment horizontal="center" vertical="center" wrapText="1"/>
    </xf>
    <xf numFmtId="0" fontId="9" fillId="0" borderId="14" xfId="0" applyFont="1" applyFill="1" applyBorder="1" applyAlignment="1" applyProtection="1">
      <alignment horizontal="center" vertical="center" wrapText="1"/>
    </xf>
    <xf numFmtId="0" fontId="9" fillId="0" borderId="15" xfId="0" applyFont="1" applyFill="1" applyBorder="1" applyAlignment="1" applyProtection="1">
      <alignment horizontal="center" vertical="center" wrapText="1"/>
    </xf>
    <xf numFmtId="0" fontId="9" fillId="0" borderId="0" xfId="0" applyFont="1" applyAlignment="1">
      <alignment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</cellXfs>
  <cellStyles count="147">
    <cellStyle name="?鹎%U龡&amp;H?_x0008__x001c__x001c_?_x0007__x0001__x0001_" xfId="18"/>
    <cellStyle name="?鹎%U龡&amp;H?_x005f_x0008__x005f_x001c__x005f_x001c_?_x005f_x0007__x005f_x0001__x005f_x0001_" xfId="19"/>
    <cellStyle name="20% - 强调文字颜色 1 2" xfId="1"/>
    <cellStyle name="20% - 强调文字颜色 2 2" xfId="20"/>
    <cellStyle name="20% - 强调文字颜色 3 2" xfId="21"/>
    <cellStyle name="20% - 强调文字颜色 4 2" xfId="22"/>
    <cellStyle name="20% - 强调文字颜色 5 2" xfId="24"/>
    <cellStyle name="20% - 强调文字颜色 6 2" xfId="25"/>
    <cellStyle name="40% - 强调文字颜色 1 2" xfId="11"/>
    <cellStyle name="40% - 强调文字颜色 2 2" xfId="12"/>
    <cellStyle name="40% - 强调文字颜色 3 2" xfId="26"/>
    <cellStyle name="40% - 强调文字颜色 4 2" xfId="10"/>
    <cellStyle name="40% - 强调文字颜色 5 2" xfId="13"/>
    <cellStyle name="40% - 强调文字颜色 6 2" xfId="16"/>
    <cellStyle name="60% - 强调文字颜色 1 2" xfId="27"/>
    <cellStyle name="60% - 强调文字颜色 2 2" xfId="28"/>
    <cellStyle name="60% - 强调文字颜色 3 2" xfId="30"/>
    <cellStyle name="60% - 强调文字颜色 4 2" xfId="31"/>
    <cellStyle name="60% - 强调文字颜色 5 2" xfId="32"/>
    <cellStyle name="60% - 强调文字颜色 6 2" xfId="33"/>
    <cellStyle name="Normal" xfId="143"/>
    <cellStyle name="标题 1 2" xfId="35"/>
    <cellStyle name="标题 2 2" xfId="37"/>
    <cellStyle name="标题 3 2" xfId="38"/>
    <cellStyle name="标题 4 2" xfId="39"/>
    <cellStyle name="标题 5" xfId="40"/>
    <cellStyle name="差 2" xfId="41"/>
    <cellStyle name="常规" xfId="0" builtinId="0"/>
    <cellStyle name="常规 10" xfId="42"/>
    <cellStyle name="常规 10 10" xfId="43"/>
    <cellStyle name="常规 10 11" xfId="45"/>
    <cellStyle name="常规 10 15" xfId="47"/>
    <cellStyle name="常规 10 2 4 2" xfId="50"/>
    <cellStyle name="常规 10 3 4 2" xfId="52"/>
    <cellStyle name="常规 10 32" xfId="54"/>
    <cellStyle name="常规 11" xfId="44"/>
    <cellStyle name="常规 12" xfId="46"/>
    <cellStyle name="常规 12 6" xfId="56"/>
    <cellStyle name="常规 13" xfId="57"/>
    <cellStyle name="常规 14" xfId="59"/>
    <cellStyle name="常规 14 34" xfId="58"/>
    <cellStyle name="常规 15" xfId="60"/>
    <cellStyle name="常规 16" xfId="48"/>
    <cellStyle name="常规 17" xfId="62"/>
    <cellStyle name="常规 17 5 2 3" xfId="138"/>
    <cellStyle name="常规 18" xfId="64"/>
    <cellStyle name="常规 19" xfId="67"/>
    <cellStyle name="常规 2" xfId="68"/>
    <cellStyle name="常规 2 2" xfId="69"/>
    <cellStyle name="常规 2 2 2 2 2 25" xfId="139"/>
    <cellStyle name="常规 2 3" xfId="51"/>
    <cellStyle name="常规 2 6" xfId="70"/>
    <cellStyle name="常规 2 7" xfId="71"/>
    <cellStyle name="常规 2 7 10" xfId="72"/>
    <cellStyle name="常规 2 7 2" xfId="73"/>
    <cellStyle name="常规 2 7 3" xfId="6"/>
    <cellStyle name="常规 2 7 6" xfId="74"/>
    <cellStyle name="常规 2 7 7" xfId="75"/>
    <cellStyle name="常规 2 7 9" xfId="76"/>
    <cellStyle name="常规 20" xfId="61"/>
    <cellStyle name="常规 21" xfId="49"/>
    <cellStyle name="常规 22" xfId="63"/>
    <cellStyle name="常规 23" xfId="65"/>
    <cellStyle name="常规 23 10" xfId="77"/>
    <cellStyle name="常规 23 2" xfId="78"/>
    <cellStyle name="常规 23 3" xfId="79"/>
    <cellStyle name="常规 23 6" xfId="80"/>
    <cellStyle name="常规 23 9" xfId="81"/>
    <cellStyle name="常规 24" xfId="66"/>
    <cellStyle name="常规 25" xfId="137"/>
    <cellStyle name="常规 26" xfId="9"/>
    <cellStyle name="常规 26 2" xfId="5"/>
    <cellStyle name="常规 27" xfId="83"/>
    <cellStyle name="常规 28" xfId="55"/>
    <cellStyle name="常规 28 2" xfId="84"/>
    <cellStyle name="常规 29" xfId="135"/>
    <cellStyle name="常规 3" xfId="23"/>
    <cellStyle name="常规 3 3" xfId="85"/>
    <cellStyle name="常规 3 3 10" xfId="86"/>
    <cellStyle name="常规 3 3 2" xfId="87"/>
    <cellStyle name="常规 3 3 3" xfId="17"/>
    <cellStyle name="常规 30" xfId="136"/>
    <cellStyle name="常规 31" xfId="8"/>
    <cellStyle name="常规 32" xfId="82"/>
    <cellStyle name="常规 33" xfId="53"/>
    <cellStyle name="常规 34" xfId="134"/>
    <cellStyle name="常规 38" xfId="141"/>
    <cellStyle name="常规 39" xfId="3"/>
    <cellStyle name="常规 4" xfId="88"/>
    <cellStyle name="常规 4 2" xfId="89"/>
    <cellStyle name="常规 4 3" xfId="90"/>
    <cellStyle name="常规 40" xfId="144"/>
    <cellStyle name="常规 41" xfId="145"/>
    <cellStyle name="常规 43" xfId="142"/>
    <cellStyle name="常规 44" xfId="2"/>
    <cellStyle name="常规 45" xfId="140"/>
    <cellStyle name="常规 46" xfId="34"/>
    <cellStyle name="常规 47" xfId="108"/>
    <cellStyle name="常规 48" xfId="111"/>
    <cellStyle name="常规 49" xfId="113"/>
    <cellStyle name="常规 5" xfId="29"/>
    <cellStyle name="常规 53" xfId="110"/>
    <cellStyle name="常规 55" xfId="146"/>
    <cellStyle name="常规 56" xfId="94"/>
    <cellStyle name="常规 58" xfId="91"/>
    <cellStyle name="常规 6" xfId="7"/>
    <cellStyle name="常规 6 2" xfId="92"/>
    <cellStyle name="常规 61" xfId="95"/>
    <cellStyle name="常规 66" xfId="96"/>
    <cellStyle name="常规 68" xfId="97"/>
    <cellStyle name="常规 69" xfId="98"/>
    <cellStyle name="常规 7" xfId="100"/>
    <cellStyle name="常规 72" xfId="101"/>
    <cellStyle name="常规 74" xfId="99"/>
    <cellStyle name="常规 75" xfId="104"/>
    <cellStyle name="常规 8" xfId="105"/>
    <cellStyle name="常规 9" xfId="107"/>
    <cellStyle name="常规 9 10" xfId="36"/>
    <cellStyle name="常规 9 11" xfId="109"/>
    <cellStyle name="常规 9 12" xfId="112"/>
    <cellStyle name="常规 9 13" xfId="114"/>
    <cellStyle name="常规 9 31" xfId="102"/>
    <cellStyle name="常规 9 32 2" xfId="106"/>
    <cellStyle name="常规 9 4 2" xfId="115"/>
    <cellStyle name="常规 9 5" xfId="116"/>
    <cellStyle name="常规 9 5 3" xfId="117"/>
    <cellStyle name="常规 9 6" xfId="119"/>
    <cellStyle name="常规 9 8" xfId="118"/>
    <cellStyle name="超链接 2" xfId="120"/>
    <cellStyle name="好 2" xfId="121"/>
    <cellStyle name="汇总 2" xfId="122"/>
    <cellStyle name="计算 2" xfId="4"/>
    <cellStyle name="检查单元格 2" xfId="123"/>
    <cellStyle name="解释性文本 2" xfId="124"/>
    <cellStyle name="警告文本 2" xfId="103"/>
    <cellStyle name="链接单元格 2" xfId="125"/>
    <cellStyle name="强调文字颜色 1 2" xfId="126"/>
    <cellStyle name="强调文字颜色 2 2" xfId="127"/>
    <cellStyle name="强调文字颜色 3 2" xfId="128"/>
    <cellStyle name="强调文字颜色 4 2" xfId="129"/>
    <cellStyle name="强调文字颜色 5 2" xfId="130"/>
    <cellStyle name="强调文字颜色 6 2" xfId="131"/>
    <cellStyle name="适中 2" xfId="15"/>
    <cellStyle name="输出 2" xfId="14"/>
    <cellStyle name="输入 2" xfId="132"/>
    <cellStyle name="样式 1" xfId="133"/>
    <cellStyle name="注释 2" xfId="93"/>
  </cellStyles>
  <dxfs count="0"/>
  <tableStyles count="0" defaultTableStyle="TableStyleMedium9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022&#24180;/2022&#31179;&#23395;&#36164;&#21161;/&#21457;&#23398;&#21306;&#21150;/&#39640;&#20013;/&#65288;&#23450;&#65289;&#37325;&#24198;&#24066;&#22823;&#36275;&#31532;&#19968;&#20013;&#23398;&#26657;%20%20%20%20&#26222;&#36890;&#39640;&#20013;&#23398;&#29983;&#36164;&#21161;&#26126;&#32454;&#34920;&#21644;&#32479;&#35745;&#34920;-&#20462;&#25913;&#2925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明细表"/>
      <sheetName val="助学金统计表"/>
      <sheetName val="免学费统计表"/>
      <sheetName val="免教科书费统计表"/>
    </sheetNames>
    <sheetDataSet>
      <sheetData sheetId="0">
        <row r="18">
          <cell r="I18">
            <v>1</v>
          </cell>
        </row>
        <row r="19">
          <cell r="I19">
            <v>1</v>
          </cell>
        </row>
        <row r="20">
          <cell r="I20">
            <v>1</v>
          </cell>
        </row>
        <row r="21">
          <cell r="I21">
            <v>1</v>
          </cell>
        </row>
        <row r="28">
          <cell r="I28">
            <v>1</v>
          </cell>
        </row>
        <row r="35">
          <cell r="I35">
            <v>1</v>
          </cell>
        </row>
        <row r="43">
          <cell r="I43">
            <v>1</v>
          </cell>
        </row>
        <row r="44">
          <cell r="I44">
            <v>1</v>
          </cell>
        </row>
        <row r="52">
          <cell r="I52">
            <v>1</v>
          </cell>
        </row>
        <row r="53">
          <cell r="I53">
            <v>1</v>
          </cell>
        </row>
        <row r="66">
          <cell r="I66">
            <v>1</v>
          </cell>
        </row>
        <row r="69">
          <cell r="I69">
            <v>1</v>
          </cell>
        </row>
        <row r="77">
          <cell r="I77">
            <v>1</v>
          </cell>
        </row>
        <row r="78">
          <cell r="I78">
            <v>1</v>
          </cell>
        </row>
        <row r="88">
          <cell r="I88">
            <v>1</v>
          </cell>
        </row>
        <row r="89">
          <cell r="I89">
            <v>1</v>
          </cell>
        </row>
        <row r="90">
          <cell r="I90">
            <v>1</v>
          </cell>
        </row>
        <row r="99">
          <cell r="I99">
            <v>1</v>
          </cell>
        </row>
        <row r="105">
          <cell r="I105">
            <v>1</v>
          </cell>
        </row>
        <row r="106">
          <cell r="I106">
            <v>1</v>
          </cell>
        </row>
        <row r="117">
          <cell r="I117">
            <v>1</v>
          </cell>
        </row>
        <row r="118">
          <cell r="I118">
            <v>1</v>
          </cell>
        </row>
        <row r="127">
          <cell r="I127">
            <v>1</v>
          </cell>
        </row>
        <row r="128">
          <cell r="I128">
            <v>1</v>
          </cell>
        </row>
        <row r="129">
          <cell r="I129">
            <v>1</v>
          </cell>
        </row>
        <row r="130">
          <cell r="I130">
            <v>1</v>
          </cell>
        </row>
        <row r="136">
          <cell r="I136">
            <v>1</v>
          </cell>
        </row>
        <row r="137">
          <cell r="I137">
            <v>1</v>
          </cell>
        </row>
        <row r="145">
          <cell r="I145">
            <v>1</v>
          </cell>
        </row>
        <row r="146">
          <cell r="I146">
            <v>1</v>
          </cell>
        </row>
        <row r="147">
          <cell r="I147">
            <v>1</v>
          </cell>
        </row>
        <row r="148">
          <cell r="I148">
            <v>1</v>
          </cell>
        </row>
        <row r="155">
          <cell r="I155">
            <v>1</v>
          </cell>
          <cell r="J155" t="str">
            <v/>
          </cell>
        </row>
        <row r="156">
          <cell r="J156" t="str">
            <v/>
          </cell>
        </row>
        <row r="163">
          <cell r="I163">
            <v>1</v>
          </cell>
        </row>
        <row r="173">
          <cell r="I173">
            <v>1</v>
          </cell>
        </row>
        <row r="174">
          <cell r="I174">
            <v>1</v>
          </cell>
        </row>
        <row r="179">
          <cell r="I179">
            <v>1</v>
          </cell>
        </row>
        <row r="180">
          <cell r="I180">
            <v>1</v>
          </cell>
        </row>
        <row r="181">
          <cell r="I181">
            <v>1</v>
          </cell>
        </row>
        <row r="182">
          <cell r="I182">
            <v>1</v>
          </cell>
        </row>
        <row r="189">
          <cell r="I189">
            <v>1</v>
          </cell>
        </row>
        <row r="190">
          <cell r="I190">
            <v>1</v>
          </cell>
        </row>
        <row r="192">
          <cell r="I192">
            <v>1</v>
          </cell>
        </row>
        <row r="196">
          <cell r="I196">
            <v>1</v>
          </cell>
        </row>
        <row r="201">
          <cell r="I201">
            <v>1</v>
          </cell>
        </row>
        <row r="202">
          <cell r="I202">
            <v>1</v>
          </cell>
        </row>
        <row r="203">
          <cell r="I203">
            <v>1</v>
          </cell>
        </row>
        <row r="207">
          <cell r="I207">
            <v>1</v>
          </cell>
        </row>
        <row r="208">
          <cell r="I208">
            <v>1</v>
          </cell>
        </row>
        <row r="225">
          <cell r="I225">
            <v>1</v>
          </cell>
        </row>
        <row r="226">
          <cell r="I226">
            <v>1</v>
          </cell>
        </row>
        <row r="242">
          <cell r="I242">
            <v>1</v>
          </cell>
        </row>
        <row r="243">
          <cell r="I243">
            <v>1</v>
          </cell>
        </row>
        <row r="244">
          <cell r="I244">
            <v>1</v>
          </cell>
        </row>
        <row r="245">
          <cell r="I245">
            <v>1</v>
          </cell>
        </row>
        <row r="251">
          <cell r="K251" t="str">
            <v/>
          </cell>
        </row>
        <row r="256">
          <cell r="I256">
            <v>1</v>
          </cell>
        </row>
        <row r="268">
          <cell r="I268">
            <v>1</v>
          </cell>
        </row>
        <row r="278">
          <cell r="I278">
            <v>1</v>
          </cell>
        </row>
        <row r="279">
          <cell r="I279">
            <v>1</v>
          </cell>
        </row>
        <row r="280">
          <cell r="I280">
            <v>1</v>
          </cell>
        </row>
        <row r="282">
          <cell r="I282">
            <v>1</v>
          </cell>
        </row>
        <row r="291">
          <cell r="I291">
            <v>1</v>
          </cell>
        </row>
        <row r="292">
          <cell r="I292">
            <v>1</v>
          </cell>
        </row>
        <row r="303">
          <cell r="I303">
            <v>1</v>
          </cell>
        </row>
        <row r="304">
          <cell r="I304">
            <v>1</v>
          </cell>
        </row>
        <row r="305">
          <cell r="I305">
            <v>1</v>
          </cell>
        </row>
        <row r="314">
          <cell r="I314">
            <v>1</v>
          </cell>
        </row>
        <row r="315">
          <cell r="I315">
            <v>1</v>
          </cell>
        </row>
        <row r="316">
          <cell r="I316">
            <v>1</v>
          </cell>
        </row>
        <row r="326">
          <cell r="I326">
            <v>1</v>
          </cell>
        </row>
        <row r="338">
          <cell r="I338">
            <v>1</v>
          </cell>
        </row>
        <row r="345">
          <cell r="I345">
            <v>1</v>
          </cell>
        </row>
        <row r="346">
          <cell r="I346">
            <v>1</v>
          </cell>
        </row>
        <row r="347">
          <cell r="I347">
            <v>1</v>
          </cell>
        </row>
        <row r="359">
          <cell r="I359">
            <v>1</v>
          </cell>
        </row>
        <row r="361">
          <cell r="I361">
            <v>1</v>
          </cell>
        </row>
        <row r="362">
          <cell r="I362">
            <v>1</v>
          </cell>
        </row>
        <row r="369">
          <cell r="I369">
            <v>1</v>
          </cell>
        </row>
        <row r="370">
          <cell r="I370">
            <v>1</v>
          </cell>
        </row>
        <row r="373">
          <cell r="I373" t="str">
            <v/>
          </cell>
        </row>
        <row r="380">
          <cell r="I380">
            <v>1</v>
          </cell>
        </row>
        <row r="382">
          <cell r="I382">
            <v>1</v>
          </cell>
        </row>
        <row r="383">
          <cell r="I383">
            <v>1</v>
          </cell>
        </row>
        <row r="384">
          <cell r="I384">
            <v>1</v>
          </cell>
        </row>
        <row r="395">
          <cell r="I395">
            <v>1</v>
          </cell>
        </row>
        <row r="396">
          <cell r="I396">
            <v>1</v>
          </cell>
        </row>
        <row r="397">
          <cell r="I397">
            <v>1</v>
          </cell>
        </row>
        <row r="398">
          <cell r="I398">
            <v>1</v>
          </cell>
        </row>
        <row r="399">
          <cell r="I399">
            <v>1</v>
          </cell>
        </row>
        <row r="400">
          <cell r="I400">
            <v>1</v>
          </cell>
        </row>
        <row r="409">
          <cell r="I409">
            <v>1</v>
          </cell>
        </row>
        <row r="410">
          <cell r="I410">
            <v>1</v>
          </cell>
        </row>
        <row r="411">
          <cell r="I411">
            <v>1</v>
          </cell>
        </row>
        <row r="421">
          <cell r="I421">
            <v>1</v>
          </cell>
        </row>
        <row r="422">
          <cell r="I422">
            <v>1</v>
          </cell>
        </row>
        <row r="433">
          <cell r="I433">
            <v>1</v>
          </cell>
        </row>
        <row r="444">
          <cell r="I444">
            <v>1</v>
          </cell>
        </row>
        <row r="452">
          <cell r="I452">
            <v>1</v>
          </cell>
        </row>
        <row r="453">
          <cell r="I453">
            <v>1</v>
          </cell>
        </row>
        <row r="465">
          <cell r="I465">
            <v>1</v>
          </cell>
        </row>
        <row r="470">
          <cell r="I470">
            <v>1</v>
          </cell>
        </row>
        <row r="481">
          <cell r="I481">
            <v>1</v>
          </cell>
        </row>
        <row r="482">
          <cell r="I482">
            <v>1</v>
          </cell>
        </row>
        <row r="499">
          <cell r="I499">
            <v>1</v>
          </cell>
        </row>
        <row r="506">
          <cell r="I506">
            <v>1</v>
          </cell>
        </row>
        <row r="508">
          <cell r="I508">
            <v>1</v>
          </cell>
        </row>
        <row r="513">
          <cell r="I513">
            <v>1</v>
          </cell>
        </row>
        <row r="514">
          <cell r="I514">
            <v>1</v>
          </cell>
        </row>
        <row r="522">
          <cell r="I522">
            <v>1</v>
          </cell>
        </row>
        <row r="529">
          <cell r="I529">
            <v>1</v>
          </cell>
        </row>
        <row r="530">
          <cell r="I530">
            <v>1</v>
          </cell>
        </row>
        <row r="531">
          <cell r="I531">
            <v>1</v>
          </cell>
        </row>
        <row r="541">
          <cell r="I541">
            <v>1</v>
          </cell>
        </row>
        <row r="552">
          <cell r="I552">
            <v>1</v>
          </cell>
        </row>
        <row r="558">
          <cell r="I558">
            <v>1</v>
          </cell>
        </row>
        <row r="561">
          <cell r="I561">
            <v>1</v>
          </cell>
        </row>
        <row r="562">
          <cell r="I562">
            <v>1</v>
          </cell>
        </row>
        <row r="574">
          <cell r="I574">
            <v>1</v>
          </cell>
        </row>
        <row r="575">
          <cell r="I575">
            <v>1</v>
          </cell>
        </row>
        <row r="587">
          <cell r="I587">
            <v>1</v>
          </cell>
        </row>
        <row r="588">
          <cell r="I588">
            <v>1</v>
          </cell>
        </row>
        <row r="589">
          <cell r="I589">
            <v>1</v>
          </cell>
        </row>
        <row r="590">
          <cell r="I590">
            <v>1</v>
          </cell>
        </row>
        <row r="591">
          <cell r="I591">
            <v>1</v>
          </cell>
        </row>
        <row r="592">
          <cell r="I592">
            <v>1</v>
          </cell>
        </row>
        <row r="593">
          <cell r="I593">
            <v>1</v>
          </cell>
        </row>
        <row r="594">
          <cell r="I594">
            <v>1</v>
          </cell>
        </row>
        <row r="601">
          <cell r="I601">
            <v>1</v>
          </cell>
        </row>
        <row r="602">
          <cell r="I602">
            <v>1</v>
          </cell>
        </row>
        <row r="603">
          <cell r="I603">
            <v>1</v>
          </cell>
        </row>
        <row r="604">
          <cell r="I604">
            <v>1</v>
          </cell>
        </row>
        <row r="605">
          <cell r="I605">
            <v>1</v>
          </cell>
        </row>
        <row r="614">
          <cell r="I614">
            <v>1</v>
          </cell>
        </row>
        <row r="615">
          <cell r="I615">
            <v>1</v>
          </cell>
        </row>
        <row r="628">
          <cell r="I628">
            <v>1</v>
          </cell>
        </row>
        <row r="655">
          <cell r="I655">
            <v>1</v>
          </cell>
        </row>
        <row r="664">
          <cell r="I664">
            <v>1</v>
          </cell>
        </row>
        <row r="666">
          <cell r="I666">
            <v>1</v>
          </cell>
        </row>
        <row r="667">
          <cell r="I667">
            <v>1</v>
          </cell>
        </row>
        <row r="668">
          <cell r="I668">
            <v>1</v>
          </cell>
        </row>
        <row r="669">
          <cell r="I669">
            <v>1</v>
          </cell>
        </row>
        <row r="683">
          <cell r="I683">
            <v>1</v>
          </cell>
        </row>
        <row r="692">
          <cell r="I692">
            <v>1</v>
          </cell>
        </row>
        <row r="693">
          <cell r="I693">
            <v>1</v>
          </cell>
        </row>
        <row r="694">
          <cell r="I694">
            <v>1</v>
          </cell>
        </row>
        <row r="695">
          <cell r="I695">
            <v>1</v>
          </cell>
        </row>
        <row r="700">
          <cell r="I700">
            <v>1</v>
          </cell>
        </row>
        <row r="701">
          <cell r="I701">
            <v>1</v>
          </cell>
        </row>
        <row r="708">
          <cell r="I708">
            <v>1</v>
          </cell>
        </row>
        <row r="717">
          <cell r="I717">
            <v>1</v>
          </cell>
        </row>
        <row r="718">
          <cell r="I718">
            <v>1</v>
          </cell>
        </row>
        <row r="719">
          <cell r="I719">
            <v>1</v>
          </cell>
        </row>
        <row r="720">
          <cell r="I720">
            <v>1</v>
          </cell>
        </row>
        <row r="721">
          <cell r="I721">
            <v>1</v>
          </cell>
        </row>
        <row r="730">
          <cell r="I730">
            <v>1</v>
          </cell>
        </row>
        <row r="737">
          <cell r="I737">
            <v>1</v>
          </cell>
        </row>
        <row r="748">
          <cell r="I748">
            <v>1</v>
          </cell>
        </row>
        <row r="749">
          <cell r="J749">
            <v>1</v>
          </cell>
        </row>
        <row r="750">
          <cell r="I750">
            <v>1</v>
          </cell>
        </row>
        <row r="757">
          <cell r="I757">
            <v>1</v>
          </cell>
        </row>
        <row r="758">
          <cell r="I758">
            <v>1</v>
          </cell>
        </row>
        <row r="759">
          <cell r="I759">
            <v>1</v>
          </cell>
        </row>
        <row r="760">
          <cell r="I760">
            <v>1</v>
          </cell>
        </row>
        <row r="761">
          <cell r="I761">
            <v>1</v>
          </cell>
        </row>
        <row r="767">
          <cell r="I767">
            <v>1</v>
          </cell>
        </row>
        <row r="768">
          <cell r="I768">
            <v>1</v>
          </cell>
        </row>
        <row r="769">
          <cell r="I769">
            <v>1</v>
          </cell>
        </row>
        <row r="777">
          <cell r="I777">
            <v>1</v>
          </cell>
        </row>
        <row r="778">
          <cell r="K778">
            <v>1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tabSelected="1" workbookViewId="0">
      <selection sqref="A1:N1"/>
    </sheetView>
  </sheetViews>
  <sheetFormatPr defaultColWidth="9" defaultRowHeight="13.5"/>
  <cols>
    <col min="1" max="1" width="19.375" customWidth="1"/>
    <col min="12" max="12" width="7.5" customWidth="1"/>
    <col min="13" max="13" width="10.375" customWidth="1"/>
    <col min="14" max="14" width="6.5" customWidth="1"/>
  </cols>
  <sheetData>
    <row r="1" spans="1:14" ht="20.25">
      <c r="A1" s="33" t="s">
        <v>63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</row>
    <row r="2" spans="1:14" ht="20.25">
      <c r="A2" s="34" t="s">
        <v>0</v>
      </c>
      <c r="B2" s="34"/>
      <c r="C2" s="34"/>
      <c r="D2" s="34"/>
      <c r="E2" s="34"/>
      <c r="F2" s="34"/>
      <c r="G2" s="34"/>
      <c r="H2" s="34"/>
      <c r="I2" s="30"/>
      <c r="J2" s="30"/>
      <c r="K2" s="35" t="s">
        <v>1</v>
      </c>
      <c r="L2" s="35"/>
      <c r="M2" s="35"/>
      <c r="N2" s="21"/>
    </row>
    <row r="3" spans="1:14" s="13" customFormat="1" ht="29.45" customHeight="1">
      <c r="A3" s="36" t="s">
        <v>2</v>
      </c>
      <c r="B3" s="36" t="s">
        <v>3</v>
      </c>
      <c r="C3" s="37" t="s">
        <v>4</v>
      </c>
      <c r="D3" s="36" t="s">
        <v>5</v>
      </c>
      <c r="E3" s="36"/>
      <c r="F3" s="39" t="s">
        <v>6</v>
      </c>
      <c r="G3" s="36" t="s">
        <v>7</v>
      </c>
      <c r="H3" s="39" t="s">
        <v>8</v>
      </c>
      <c r="I3" s="36" t="s">
        <v>9</v>
      </c>
      <c r="J3" s="36" t="s">
        <v>10</v>
      </c>
      <c r="K3" s="36" t="s">
        <v>11</v>
      </c>
      <c r="L3" s="36" t="s">
        <v>12</v>
      </c>
      <c r="M3" s="36"/>
      <c r="N3" s="36"/>
    </row>
    <row r="4" spans="1:14" s="13" customFormat="1" ht="29.45" customHeight="1">
      <c r="A4" s="36"/>
      <c r="B4" s="36"/>
      <c r="C4" s="38"/>
      <c r="D4" s="15" t="s">
        <v>13</v>
      </c>
      <c r="E4" s="15" t="s">
        <v>14</v>
      </c>
      <c r="F4" s="39"/>
      <c r="G4" s="36"/>
      <c r="H4" s="39"/>
      <c r="I4" s="36"/>
      <c r="J4" s="36"/>
      <c r="K4" s="36"/>
      <c r="L4" s="15" t="s">
        <v>15</v>
      </c>
      <c r="M4" s="15" t="s">
        <v>16</v>
      </c>
      <c r="N4" s="15" t="s">
        <v>17</v>
      </c>
    </row>
    <row r="5" spans="1:14" s="13" customFormat="1" ht="29.25" customHeight="1">
      <c r="A5" s="15" t="s">
        <v>18</v>
      </c>
      <c r="B5" s="22">
        <f t="shared" ref="B5:K5" si="0">SUM(B6:B12)</f>
        <v>21991</v>
      </c>
      <c r="C5" s="22">
        <f t="shared" si="0"/>
        <v>2870</v>
      </c>
      <c r="D5" s="22">
        <f t="shared" si="0"/>
        <v>600</v>
      </c>
      <c r="E5" s="22">
        <f t="shared" si="0"/>
        <v>931</v>
      </c>
      <c r="F5" s="22">
        <f t="shared" si="0"/>
        <v>2296500</v>
      </c>
      <c r="G5" s="22">
        <f t="shared" si="0"/>
        <v>791</v>
      </c>
      <c r="H5" s="22">
        <f t="shared" si="0"/>
        <v>988750</v>
      </c>
      <c r="I5" s="22">
        <f t="shared" si="0"/>
        <v>548</v>
      </c>
      <c r="J5" s="22">
        <f t="shared" si="0"/>
        <v>411000</v>
      </c>
      <c r="K5" s="22">
        <f t="shared" si="0"/>
        <v>3696250</v>
      </c>
      <c r="L5" s="31">
        <v>0</v>
      </c>
      <c r="M5" s="31">
        <v>0</v>
      </c>
      <c r="N5" s="31">
        <v>0</v>
      </c>
    </row>
    <row r="6" spans="1:14" s="13" customFormat="1" ht="29.25" customHeight="1">
      <c r="A6" s="23" t="s">
        <v>19</v>
      </c>
      <c r="B6" s="15">
        <v>6197</v>
      </c>
      <c r="C6" s="15">
        <f t="shared" ref="C6:C12" si="1">D6+E6+G6+I6</f>
        <v>1071</v>
      </c>
      <c r="D6" s="15">
        <v>174</v>
      </c>
      <c r="E6" s="24">
        <v>419</v>
      </c>
      <c r="F6" s="25">
        <f t="shared" ref="F6:F12" si="2">(D6+E6)*1500</f>
        <v>889500</v>
      </c>
      <c r="G6" s="24">
        <v>357</v>
      </c>
      <c r="H6" s="25">
        <f t="shared" ref="H6:H12" si="3">G6*1250</f>
        <v>446250</v>
      </c>
      <c r="I6" s="24">
        <v>121</v>
      </c>
      <c r="J6" s="25">
        <f t="shared" ref="J6:J12" si="4">I6*750</f>
        <v>90750</v>
      </c>
      <c r="K6" s="24">
        <f t="shared" ref="K6:K12" si="5">F6+H6+J6</f>
        <v>1426500</v>
      </c>
      <c r="L6" s="32"/>
      <c r="M6" s="14"/>
      <c r="N6" s="14"/>
    </row>
    <row r="7" spans="1:14" s="13" customFormat="1" ht="29.25" customHeight="1">
      <c r="A7" s="23" t="s">
        <v>20</v>
      </c>
      <c r="B7" s="15">
        <v>4892</v>
      </c>
      <c r="C7" s="15">
        <f t="shared" si="1"/>
        <v>495</v>
      </c>
      <c r="D7" s="15">
        <v>171</v>
      </c>
      <c r="E7" s="24">
        <v>190</v>
      </c>
      <c r="F7" s="25">
        <f t="shared" si="2"/>
        <v>541500</v>
      </c>
      <c r="G7" s="24">
        <v>87</v>
      </c>
      <c r="H7" s="25">
        <f t="shared" si="3"/>
        <v>108750</v>
      </c>
      <c r="I7" s="24">
        <v>47</v>
      </c>
      <c r="J7" s="25">
        <f t="shared" si="4"/>
        <v>35250</v>
      </c>
      <c r="K7" s="24">
        <f t="shared" si="5"/>
        <v>685500</v>
      </c>
      <c r="L7" s="32"/>
      <c r="M7" s="14"/>
      <c r="N7" s="14"/>
    </row>
    <row r="8" spans="1:14" s="13" customFormat="1" ht="29.25" customHeight="1">
      <c r="A8" s="23" t="s">
        <v>21</v>
      </c>
      <c r="B8" s="15">
        <v>2588</v>
      </c>
      <c r="C8" s="15">
        <f t="shared" si="1"/>
        <v>270</v>
      </c>
      <c r="D8" s="15">
        <v>30</v>
      </c>
      <c r="E8" s="24">
        <v>44</v>
      </c>
      <c r="F8" s="25">
        <f t="shared" si="2"/>
        <v>111000</v>
      </c>
      <c r="G8" s="24">
        <v>68</v>
      </c>
      <c r="H8" s="25">
        <f t="shared" si="3"/>
        <v>85000</v>
      </c>
      <c r="I8" s="24">
        <v>128</v>
      </c>
      <c r="J8" s="25">
        <f t="shared" si="4"/>
        <v>96000</v>
      </c>
      <c r="K8" s="24">
        <f t="shared" si="5"/>
        <v>292000</v>
      </c>
      <c r="L8" s="32"/>
      <c r="M8" s="14"/>
      <c r="N8" s="14"/>
    </row>
    <row r="9" spans="1:14" s="13" customFormat="1" ht="29.25" customHeight="1">
      <c r="A9" s="23" t="s">
        <v>22</v>
      </c>
      <c r="B9" s="15">
        <v>3354</v>
      </c>
      <c r="C9" s="15">
        <f t="shared" si="1"/>
        <v>254</v>
      </c>
      <c r="D9" s="15">
        <v>57</v>
      </c>
      <c r="E9" s="24">
        <v>87</v>
      </c>
      <c r="F9" s="25">
        <f t="shared" si="2"/>
        <v>216000</v>
      </c>
      <c r="G9" s="24">
        <v>34</v>
      </c>
      <c r="H9" s="25">
        <f t="shared" si="3"/>
        <v>42500</v>
      </c>
      <c r="I9" s="24">
        <v>76</v>
      </c>
      <c r="J9" s="25">
        <f t="shared" si="4"/>
        <v>57000</v>
      </c>
      <c r="K9" s="24">
        <f t="shared" si="5"/>
        <v>315500</v>
      </c>
      <c r="L9" s="32"/>
      <c r="M9" s="14"/>
      <c r="N9" s="14"/>
    </row>
    <row r="10" spans="1:14" s="13" customFormat="1" ht="29.25" customHeight="1">
      <c r="A10" s="26" t="s">
        <v>23</v>
      </c>
      <c r="B10" s="22">
        <v>4960</v>
      </c>
      <c r="C10" s="22">
        <f>SUM(D10+E10+G10+I10)</f>
        <v>780</v>
      </c>
      <c r="D10" s="22">
        <f>SUM([1]明细表!I10:L791)</f>
        <v>168</v>
      </c>
      <c r="E10" s="22">
        <v>191</v>
      </c>
      <c r="F10" s="22">
        <f>1500*(D10+E10)</f>
        <v>538500</v>
      </c>
      <c r="G10" s="22">
        <v>245</v>
      </c>
      <c r="H10" s="22">
        <f t="shared" si="3"/>
        <v>306250</v>
      </c>
      <c r="I10" s="22">
        <v>176</v>
      </c>
      <c r="J10" s="22">
        <f>176*750</f>
        <v>132000</v>
      </c>
      <c r="K10" s="22">
        <f t="shared" si="5"/>
        <v>976750</v>
      </c>
      <c r="L10" s="32"/>
      <c r="M10" s="14"/>
      <c r="N10" s="14"/>
    </row>
    <row r="11" spans="1:14" s="13" customFormat="1" ht="29.25" customHeight="1">
      <c r="A11" s="27"/>
      <c r="B11" s="15"/>
      <c r="C11" s="15">
        <f t="shared" si="1"/>
        <v>0</v>
      </c>
      <c r="D11" s="15"/>
      <c r="E11" s="24"/>
      <c r="F11" s="25">
        <f t="shared" si="2"/>
        <v>0</v>
      </c>
      <c r="G11" s="24"/>
      <c r="H11" s="25">
        <f t="shared" si="3"/>
        <v>0</v>
      </c>
      <c r="I11" s="24"/>
      <c r="J11" s="25">
        <f t="shared" si="4"/>
        <v>0</v>
      </c>
      <c r="K11" s="24">
        <f t="shared" si="5"/>
        <v>0</v>
      </c>
      <c r="L11" s="32"/>
      <c r="M11" s="14"/>
      <c r="N11" s="14"/>
    </row>
    <row r="12" spans="1:14" s="13" customFormat="1" ht="29.25" customHeight="1">
      <c r="A12" s="23"/>
      <c r="B12" s="15"/>
      <c r="C12" s="15">
        <f t="shared" si="1"/>
        <v>0</v>
      </c>
      <c r="D12" s="15"/>
      <c r="E12" s="24"/>
      <c r="F12" s="25">
        <f t="shared" si="2"/>
        <v>0</v>
      </c>
      <c r="G12" s="24"/>
      <c r="H12" s="25">
        <f t="shared" si="3"/>
        <v>0</v>
      </c>
      <c r="I12" s="24"/>
      <c r="J12" s="25">
        <f t="shared" si="4"/>
        <v>0</v>
      </c>
      <c r="K12" s="24">
        <f t="shared" si="5"/>
        <v>0</v>
      </c>
      <c r="L12" s="32"/>
      <c r="M12" s="14"/>
      <c r="N12" s="14"/>
    </row>
    <row r="14" spans="1:14" s="13" customFormat="1" ht="14.25" customHeight="1">
      <c r="A14" s="28" t="s">
        <v>24</v>
      </c>
      <c r="B14" s="28"/>
      <c r="C14" s="28"/>
      <c r="D14" s="28"/>
      <c r="E14" s="28"/>
      <c r="F14" s="28"/>
      <c r="G14" s="28"/>
      <c r="H14" s="29" t="s">
        <v>25</v>
      </c>
      <c r="I14" s="28"/>
      <c r="J14" s="28"/>
      <c r="K14" s="28"/>
      <c r="L14" s="28"/>
      <c r="M14" s="28"/>
      <c r="N14" s="28"/>
    </row>
    <row r="15" spans="1:14" s="13" customFormat="1" ht="13.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</row>
  </sheetData>
  <mergeCells count="14">
    <mergeCell ref="A1:N1"/>
    <mergeCell ref="A2:H2"/>
    <mergeCell ref="K2:M2"/>
    <mergeCell ref="D3:E3"/>
    <mergeCell ref="L3:N3"/>
    <mergeCell ref="A3:A4"/>
    <mergeCell ref="B3:B4"/>
    <mergeCell ref="C3:C4"/>
    <mergeCell ref="F3:F4"/>
    <mergeCell ref="G3:G4"/>
    <mergeCell ref="H3:H4"/>
    <mergeCell ref="I3:I4"/>
    <mergeCell ref="J3:J4"/>
    <mergeCell ref="K3:K4"/>
  </mergeCells>
  <phoneticPr fontId="36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8"/>
  <sheetViews>
    <sheetView workbookViewId="0">
      <selection activeCell="M20" sqref="M20"/>
    </sheetView>
  </sheetViews>
  <sheetFormatPr defaultColWidth="9" defaultRowHeight="13.5"/>
  <cols>
    <col min="4" max="4" width="6.875" customWidth="1"/>
    <col min="5" max="5" width="5.75" customWidth="1"/>
    <col min="6" max="6" width="5.5" customWidth="1"/>
    <col min="7" max="7" width="7.875" customWidth="1"/>
    <col min="8" max="8" width="5.5" customWidth="1"/>
    <col min="9" max="9" width="5.75" customWidth="1"/>
    <col min="10" max="10" width="7.125" customWidth="1"/>
    <col min="11" max="11" width="5.875" customWidth="1"/>
    <col min="12" max="12" width="5.75" customWidth="1"/>
    <col min="13" max="13" width="7.5" customWidth="1"/>
    <col min="14" max="14" width="5.5" customWidth="1"/>
    <col min="15" max="15" width="6" customWidth="1"/>
  </cols>
  <sheetData>
    <row r="1" spans="1:18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ht="20.25">
      <c r="A2" s="44" t="s">
        <v>26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</row>
    <row r="3" spans="1:18" ht="22.15" customHeight="1">
      <c r="A3" s="4" t="s">
        <v>27</v>
      </c>
      <c r="B3" s="5"/>
      <c r="C3" s="5"/>
      <c r="D3" s="5"/>
      <c r="E3" s="5"/>
      <c r="F3" s="6" t="s">
        <v>28</v>
      </c>
      <c r="G3" s="5"/>
      <c r="H3" s="5"/>
      <c r="I3" s="5"/>
      <c r="J3" s="5"/>
      <c r="K3" s="5"/>
      <c r="L3" s="5"/>
      <c r="M3" s="5"/>
      <c r="N3" s="5"/>
      <c r="O3" s="5"/>
      <c r="P3" s="46" t="s">
        <v>29</v>
      </c>
      <c r="Q3" s="46"/>
      <c r="R3" s="46"/>
    </row>
    <row r="4" spans="1:18" s="13" customFormat="1" ht="22.9" customHeight="1">
      <c r="A4" s="42" t="s">
        <v>30</v>
      </c>
      <c r="B4" s="42" t="s">
        <v>31</v>
      </c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36" t="s">
        <v>32</v>
      </c>
      <c r="Q4" s="37" t="s">
        <v>33</v>
      </c>
      <c r="R4" s="36" t="s">
        <v>34</v>
      </c>
    </row>
    <row r="5" spans="1:18" s="13" customFormat="1" ht="25.9" customHeight="1">
      <c r="A5" s="42"/>
      <c r="B5" s="42" t="s">
        <v>18</v>
      </c>
      <c r="C5" s="37" t="s">
        <v>35</v>
      </c>
      <c r="D5" s="36" t="s">
        <v>36</v>
      </c>
      <c r="E5" s="36"/>
      <c r="F5" s="36"/>
      <c r="G5" s="36" t="s">
        <v>37</v>
      </c>
      <c r="H5" s="36"/>
      <c r="I5" s="36"/>
      <c r="J5" s="47" t="s">
        <v>38</v>
      </c>
      <c r="K5" s="48"/>
      <c r="L5" s="49"/>
      <c r="M5" s="36" t="s">
        <v>39</v>
      </c>
      <c r="N5" s="36"/>
      <c r="O5" s="36"/>
      <c r="P5" s="36"/>
      <c r="Q5" s="43"/>
      <c r="R5" s="36"/>
    </row>
    <row r="6" spans="1:18" s="13" customFormat="1" ht="25.9" customHeight="1">
      <c r="A6" s="42"/>
      <c r="B6" s="42"/>
      <c r="C6" s="38"/>
      <c r="D6" s="15" t="s">
        <v>40</v>
      </c>
      <c r="E6" s="15" t="s">
        <v>41</v>
      </c>
      <c r="F6" s="15" t="s">
        <v>42</v>
      </c>
      <c r="G6" s="15" t="s">
        <v>40</v>
      </c>
      <c r="H6" s="15" t="s">
        <v>41</v>
      </c>
      <c r="I6" s="15" t="s">
        <v>42</v>
      </c>
      <c r="J6" s="15" t="s">
        <v>40</v>
      </c>
      <c r="K6" s="15" t="s">
        <v>41</v>
      </c>
      <c r="L6" s="15" t="s">
        <v>42</v>
      </c>
      <c r="M6" s="15" t="s">
        <v>40</v>
      </c>
      <c r="N6" s="15" t="s">
        <v>41</v>
      </c>
      <c r="O6" s="15" t="s">
        <v>42</v>
      </c>
      <c r="P6" s="36"/>
      <c r="Q6" s="38"/>
      <c r="R6" s="36"/>
    </row>
    <row r="7" spans="1:18" s="13" customFormat="1" ht="23.45" customHeight="1">
      <c r="A7" s="14" t="s">
        <v>18</v>
      </c>
      <c r="B7" s="14">
        <f t="shared" ref="B7:O7" si="0">B10+B11+B9+B8+B12</f>
        <v>1209</v>
      </c>
      <c r="C7" s="14">
        <f t="shared" si="0"/>
        <v>601</v>
      </c>
      <c r="D7" s="14">
        <f t="shared" si="0"/>
        <v>46</v>
      </c>
      <c r="E7" s="14">
        <f t="shared" si="0"/>
        <v>7</v>
      </c>
      <c r="F7" s="14">
        <f t="shared" si="0"/>
        <v>39</v>
      </c>
      <c r="G7" s="14">
        <f t="shared" si="0"/>
        <v>536</v>
      </c>
      <c r="H7" s="14">
        <f t="shared" si="0"/>
        <v>112</v>
      </c>
      <c r="I7" s="14">
        <f t="shared" si="0"/>
        <v>424</v>
      </c>
      <c r="J7" s="14">
        <f t="shared" si="0"/>
        <v>4</v>
      </c>
      <c r="K7" s="14">
        <f t="shared" si="0"/>
        <v>0</v>
      </c>
      <c r="L7" s="14">
        <f t="shared" si="0"/>
        <v>4</v>
      </c>
      <c r="M7" s="14">
        <f t="shared" si="0"/>
        <v>22</v>
      </c>
      <c r="N7" s="14">
        <f t="shared" si="0"/>
        <v>1</v>
      </c>
      <c r="O7" s="14">
        <f t="shared" si="0"/>
        <v>21</v>
      </c>
      <c r="P7" s="14">
        <v>900</v>
      </c>
      <c r="Q7" s="14">
        <f>Q10+Q11+Q9+Q8+Q12</f>
        <v>540900</v>
      </c>
      <c r="R7" s="14">
        <f>R10+R11+R9+R8+R12</f>
        <v>1088100</v>
      </c>
    </row>
    <row r="8" spans="1:18" s="13" customFormat="1" ht="23.45" customHeight="1">
      <c r="A8" s="14" t="s">
        <v>43</v>
      </c>
      <c r="B8" s="14">
        <f>SUM(C8,D8,G8,J8,M8)</f>
        <v>346</v>
      </c>
      <c r="C8" s="14">
        <v>174</v>
      </c>
      <c r="D8" s="14">
        <f>E8+F8</f>
        <v>18</v>
      </c>
      <c r="E8" s="14">
        <v>4</v>
      </c>
      <c r="F8" s="14">
        <v>14</v>
      </c>
      <c r="G8" s="14">
        <f>H8+I8</f>
        <v>150</v>
      </c>
      <c r="H8" s="14">
        <v>39</v>
      </c>
      <c r="I8" s="14">
        <v>111</v>
      </c>
      <c r="J8" s="14">
        <f>K8+L8</f>
        <v>0</v>
      </c>
      <c r="K8" s="14">
        <v>0</v>
      </c>
      <c r="L8" s="14">
        <v>0</v>
      </c>
      <c r="M8" s="14">
        <f>N8+O8</f>
        <v>4</v>
      </c>
      <c r="N8" s="14">
        <v>0</v>
      </c>
      <c r="O8" s="14">
        <v>4</v>
      </c>
      <c r="P8" s="14">
        <v>900</v>
      </c>
      <c r="Q8" s="14">
        <f>900*C8</f>
        <v>156600</v>
      </c>
      <c r="R8" s="14">
        <f>900*B8</f>
        <v>311400</v>
      </c>
    </row>
    <row r="9" spans="1:18" s="13" customFormat="1" ht="23.45" customHeight="1">
      <c r="A9" s="14" t="s">
        <v>44</v>
      </c>
      <c r="B9" s="14">
        <f>C9+D9+G9+J9+M9</f>
        <v>335</v>
      </c>
      <c r="C9" s="14">
        <v>168</v>
      </c>
      <c r="D9" s="14">
        <f>E9+F9</f>
        <v>11</v>
      </c>
      <c r="E9" s="14">
        <v>0</v>
      </c>
      <c r="F9" s="14">
        <v>11</v>
      </c>
      <c r="G9" s="14">
        <f>H9+I9</f>
        <v>148</v>
      </c>
      <c r="H9" s="14">
        <v>19</v>
      </c>
      <c r="I9" s="14">
        <v>129</v>
      </c>
      <c r="J9" s="14">
        <f>K9+L9</f>
        <v>0</v>
      </c>
      <c r="K9" s="14">
        <v>0</v>
      </c>
      <c r="L9" s="14">
        <v>0</v>
      </c>
      <c r="M9" s="14">
        <f>N9+O9</f>
        <v>8</v>
      </c>
      <c r="N9" s="14">
        <v>0</v>
      </c>
      <c r="O9" s="14">
        <v>8</v>
      </c>
      <c r="P9" s="14">
        <v>900</v>
      </c>
      <c r="Q9" s="14">
        <f>900*C9</f>
        <v>151200</v>
      </c>
      <c r="R9" s="14">
        <f>900*B9</f>
        <v>301500</v>
      </c>
    </row>
    <row r="10" spans="1:18" s="13" customFormat="1" ht="23.45" customHeight="1">
      <c r="A10" s="14" t="s">
        <v>45</v>
      </c>
      <c r="B10" s="14">
        <f>SUM(C10,D10,G10,J10,M10)</f>
        <v>330</v>
      </c>
      <c r="C10" s="14">
        <v>172</v>
      </c>
      <c r="D10" s="14">
        <f>E10+F10</f>
        <v>10</v>
      </c>
      <c r="E10" s="14">
        <v>1</v>
      </c>
      <c r="F10" s="14">
        <v>9</v>
      </c>
      <c r="G10" s="14">
        <f>H10+I10</f>
        <v>142</v>
      </c>
      <c r="H10" s="14">
        <v>30</v>
      </c>
      <c r="I10" s="14">
        <v>112</v>
      </c>
      <c r="J10" s="14">
        <v>3</v>
      </c>
      <c r="K10" s="14">
        <v>0</v>
      </c>
      <c r="L10" s="14">
        <v>3</v>
      </c>
      <c r="M10" s="14">
        <v>3</v>
      </c>
      <c r="N10" s="15">
        <v>0</v>
      </c>
      <c r="O10" s="15">
        <v>3</v>
      </c>
      <c r="P10" s="14">
        <v>900</v>
      </c>
      <c r="Q10" s="14">
        <f>900*C10</f>
        <v>154800</v>
      </c>
      <c r="R10" s="14">
        <f>900*B10</f>
        <v>297000</v>
      </c>
    </row>
    <row r="11" spans="1:18" s="13" customFormat="1" ht="23.45" customHeight="1">
      <c r="A11" s="14" t="s">
        <v>46</v>
      </c>
      <c r="B11" s="14">
        <v>133</v>
      </c>
      <c r="C11" s="14">
        <v>57</v>
      </c>
      <c r="D11" s="14">
        <f>E11+F11</f>
        <v>6</v>
      </c>
      <c r="E11" s="14">
        <v>2</v>
      </c>
      <c r="F11" s="14">
        <v>4</v>
      </c>
      <c r="G11" s="14">
        <f>H11+I11</f>
        <v>64</v>
      </c>
      <c r="H11" s="14">
        <v>18</v>
      </c>
      <c r="I11" s="14">
        <v>46</v>
      </c>
      <c r="J11" s="16">
        <f>K11+L11</f>
        <v>1</v>
      </c>
      <c r="K11" s="14">
        <v>0</v>
      </c>
      <c r="L11" s="14">
        <v>1</v>
      </c>
      <c r="M11" s="14">
        <f>N11+O11</f>
        <v>5</v>
      </c>
      <c r="N11" s="14">
        <v>1</v>
      </c>
      <c r="O11" s="14">
        <v>4</v>
      </c>
      <c r="P11" s="14">
        <v>900</v>
      </c>
      <c r="Q11" s="14">
        <f>900*C11</f>
        <v>51300</v>
      </c>
      <c r="R11" s="14">
        <f>900*B11</f>
        <v>119700</v>
      </c>
    </row>
    <row r="12" spans="1:18" s="13" customFormat="1" ht="23.45" customHeight="1">
      <c r="A12" s="14" t="s">
        <v>47</v>
      </c>
      <c r="B12" s="14">
        <f>SUM(C12,D12,G12,J12,M12)</f>
        <v>65</v>
      </c>
      <c r="C12" s="14">
        <v>30</v>
      </c>
      <c r="D12" s="14">
        <f>E12+F12</f>
        <v>1</v>
      </c>
      <c r="E12" s="14">
        <v>0</v>
      </c>
      <c r="F12" s="14">
        <v>1</v>
      </c>
      <c r="G12" s="14">
        <f>H12+I12</f>
        <v>32</v>
      </c>
      <c r="H12" s="14">
        <v>6</v>
      </c>
      <c r="I12" s="17">
        <v>26</v>
      </c>
      <c r="J12" s="18">
        <f>K12+L12</f>
        <v>0</v>
      </c>
      <c r="K12" s="19">
        <v>0</v>
      </c>
      <c r="L12" s="14">
        <v>0</v>
      </c>
      <c r="M12" s="14">
        <f>N12+O12</f>
        <v>2</v>
      </c>
      <c r="N12" s="14">
        <v>0</v>
      </c>
      <c r="O12" s="14">
        <v>2</v>
      </c>
      <c r="P12" s="14">
        <v>900</v>
      </c>
      <c r="Q12" s="14">
        <f>900*C12</f>
        <v>27000</v>
      </c>
      <c r="R12" s="14">
        <f>900*B12</f>
        <v>58500</v>
      </c>
    </row>
    <row r="13" spans="1:18" ht="14.25">
      <c r="A13" s="11" t="s">
        <v>48</v>
      </c>
      <c r="B13" s="11"/>
      <c r="C13" s="11"/>
      <c r="D13" s="11"/>
      <c r="E13" s="11" t="s">
        <v>49</v>
      </c>
      <c r="F13" s="11"/>
      <c r="G13" s="12"/>
      <c r="H13" s="11"/>
      <c r="I13" s="11"/>
      <c r="J13" s="20"/>
      <c r="K13" s="12"/>
      <c r="L13" s="12"/>
    </row>
    <row r="14" spans="1:18">
      <c r="A14" s="40" t="s">
        <v>50</v>
      </c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</row>
    <row r="15" spans="1:18">
      <c r="A15" s="41" t="s">
        <v>51</v>
      </c>
      <c r="B15" s="41"/>
      <c r="C15" s="41"/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</row>
    <row r="16" spans="1:18">
      <c r="A16" s="41" t="s">
        <v>52</v>
      </c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</row>
    <row r="17" spans="1:18">
      <c r="A17" s="41" t="s">
        <v>53</v>
      </c>
      <c r="B17" s="41"/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</row>
    <row r="18" spans="1:18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</row>
  </sheetData>
  <mergeCells count="17">
    <mergeCell ref="A2:R2"/>
    <mergeCell ref="P3:R3"/>
    <mergeCell ref="B4:O4"/>
    <mergeCell ref="D5:F5"/>
    <mergeCell ref="G5:I5"/>
    <mergeCell ref="J5:L5"/>
    <mergeCell ref="M5:O5"/>
    <mergeCell ref="A14:R14"/>
    <mergeCell ref="A15:R15"/>
    <mergeCell ref="A16:R16"/>
    <mergeCell ref="A17:R17"/>
    <mergeCell ref="A4:A6"/>
    <mergeCell ref="B5:B6"/>
    <mergeCell ref="C5:C6"/>
    <mergeCell ref="P4:P6"/>
    <mergeCell ref="Q4:Q6"/>
    <mergeCell ref="R4:R6"/>
  </mergeCells>
  <phoneticPr fontId="36" type="noConversion"/>
  <pageMargins left="0.70866141732283505" right="0.70866141732283505" top="0.74803149606299202" bottom="0.74803149606299202" header="0.31496062992126" footer="0.31496062992126"/>
  <pageSetup paperSize="9" orientation="landscape"/>
  <ignoredErrors>
    <ignoredError sqref="B9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workbookViewId="0">
      <selection activeCell="A10" sqref="A10:XFD10"/>
    </sheetView>
  </sheetViews>
  <sheetFormatPr defaultColWidth="9" defaultRowHeight="13.5"/>
  <cols>
    <col min="1" max="1" width="12.25" customWidth="1"/>
    <col min="2" max="2" width="11.875" customWidth="1"/>
    <col min="3" max="3" width="14.625" customWidth="1"/>
    <col min="4" max="4" width="10.25" customWidth="1"/>
    <col min="5" max="5" width="8.25" customWidth="1"/>
    <col min="6" max="6" width="7.75" customWidth="1"/>
    <col min="7" max="7" width="7.5" customWidth="1"/>
    <col min="8" max="8" width="9.125" customWidth="1"/>
    <col min="9" max="9" width="8.5" customWidth="1"/>
    <col min="10" max="10" width="10.75" customWidth="1"/>
    <col min="11" max="11" width="10.625" customWidth="1"/>
    <col min="12" max="12" width="11" customWidth="1"/>
  </cols>
  <sheetData>
    <row r="1" spans="1:12" ht="12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ht="48" customHeight="1">
      <c r="A2" s="44" t="s">
        <v>54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</row>
    <row r="3" spans="1:12" ht="22.15" customHeight="1">
      <c r="A3" s="4" t="s">
        <v>55</v>
      </c>
      <c r="B3" s="5"/>
      <c r="C3" s="5"/>
      <c r="D3" s="5"/>
      <c r="E3" s="6" t="s">
        <v>56</v>
      </c>
      <c r="F3" s="5"/>
      <c r="G3" s="5"/>
      <c r="H3" s="5"/>
      <c r="I3" s="5"/>
      <c r="J3" s="46" t="s">
        <v>29</v>
      </c>
      <c r="K3" s="46"/>
      <c r="L3" s="46"/>
    </row>
    <row r="4" spans="1:12" s="2" customFormat="1" ht="22.9" customHeight="1">
      <c r="A4" s="51" t="s">
        <v>30</v>
      </c>
      <c r="B4" s="51" t="s">
        <v>57</v>
      </c>
      <c r="C4" s="51"/>
      <c r="D4" s="51"/>
      <c r="E4" s="51"/>
      <c r="F4" s="51"/>
      <c r="G4" s="51"/>
      <c r="H4" s="51"/>
      <c r="I4" s="51"/>
      <c r="J4" s="54" t="s">
        <v>58</v>
      </c>
      <c r="K4" s="52" t="s">
        <v>59</v>
      </c>
      <c r="L4" s="54" t="s">
        <v>60</v>
      </c>
    </row>
    <row r="5" spans="1:12" s="2" customFormat="1" ht="25.9" customHeight="1">
      <c r="A5" s="51"/>
      <c r="B5" s="51" t="s">
        <v>18</v>
      </c>
      <c r="C5" s="52" t="s">
        <v>35</v>
      </c>
      <c r="D5" s="54" t="s">
        <v>37</v>
      </c>
      <c r="E5" s="54"/>
      <c r="F5" s="54"/>
      <c r="G5" s="56" t="s">
        <v>38</v>
      </c>
      <c r="H5" s="57"/>
      <c r="I5" s="58"/>
      <c r="J5" s="54"/>
      <c r="K5" s="55"/>
      <c r="L5" s="54"/>
    </row>
    <row r="6" spans="1:12" s="2" customFormat="1" ht="25.9" customHeight="1">
      <c r="A6" s="51"/>
      <c r="B6" s="51"/>
      <c r="C6" s="53"/>
      <c r="D6" s="8" t="s">
        <v>40</v>
      </c>
      <c r="E6" s="8" t="s">
        <v>41</v>
      </c>
      <c r="F6" s="8" t="s">
        <v>42</v>
      </c>
      <c r="G6" s="8" t="s">
        <v>40</v>
      </c>
      <c r="H6" s="8" t="s">
        <v>41</v>
      </c>
      <c r="I6" s="8" t="s">
        <v>42</v>
      </c>
      <c r="J6" s="54"/>
      <c r="K6" s="53"/>
      <c r="L6" s="54"/>
    </row>
    <row r="7" spans="1:12" s="2" customFormat="1" ht="24.95" customHeight="1">
      <c r="A7" s="7" t="s">
        <v>18</v>
      </c>
      <c r="B7" s="9">
        <f t="shared" ref="B7:I7" si="0">B10+B11+B9+B8+B12</f>
        <v>1141</v>
      </c>
      <c r="C7" s="9">
        <f t="shared" si="0"/>
        <v>601</v>
      </c>
      <c r="D7" s="9">
        <f t="shared" si="0"/>
        <v>536</v>
      </c>
      <c r="E7" s="9">
        <f t="shared" si="0"/>
        <v>112</v>
      </c>
      <c r="F7" s="9">
        <f t="shared" si="0"/>
        <v>424</v>
      </c>
      <c r="G7" s="9">
        <f t="shared" si="0"/>
        <v>4</v>
      </c>
      <c r="H7" s="9">
        <f t="shared" si="0"/>
        <v>0</v>
      </c>
      <c r="I7" s="9">
        <f t="shared" si="0"/>
        <v>4</v>
      </c>
      <c r="J7" s="9">
        <v>200</v>
      </c>
      <c r="K7" s="9">
        <f>K10+K11+K9+K8+K12</f>
        <v>120200</v>
      </c>
      <c r="L7" s="9">
        <f>L10+L11+L9+L8+L12</f>
        <v>228200</v>
      </c>
    </row>
    <row r="8" spans="1:12" s="2" customFormat="1" ht="24.95" customHeight="1">
      <c r="A8" s="7" t="s">
        <v>43</v>
      </c>
      <c r="B8" s="7">
        <f>SUM(C8,D8,G8)</f>
        <v>324</v>
      </c>
      <c r="C8" s="7">
        <v>174</v>
      </c>
      <c r="D8" s="7">
        <f>E8+F8</f>
        <v>150</v>
      </c>
      <c r="E8" s="7">
        <v>39</v>
      </c>
      <c r="F8" s="7">
        <v>111</v>
      </c>
      <c r="G8" s="7">
        <f>H8+I8</f>
        <v>0</v>
      </c>
      <c r="H8" s="7">
        <v>0</v>
      </c>
      <c r="I8" s="7">
        <v>0</v>
      </c>
      <c r="J8" s="7">
        <v>200</v>
      </c>
      <c r="K8" s="7">
        <f>200*C8</f>
        <v>34800</v>
      </c>
      <c r="L8" s="9">
        <f t="shared" ref="L8:L12" si="1">B8*200</f>
        <v>64800</v>
      </c>
    </row>
    <row r="9" spans="1:12" s="2" customFormat="1" ht="24.95" customHeight="1">
      <c r="A9" s="7" t="s">
        <v>44</v>
      </c>
      <c r="B9" s="7">
        <f>SUM(C9,D9)</f>
        <v>316</v>
      </c>
      <c r="C9" s="7">
        <v>168</v>
      </c>
      <c r="D9" s="7">
        <f>E9+F9</f>
        <v>148</v>
      </c>
      <c r="E9" s="7">
        <v>19</v>
      </c>
      <c r="F9" s="7">
        <v>129</v>
      </c>
      <c r="G9" s="7">
        <f>H9+I9</f>
        <v>0</v>
      </c>
      <c r="H9" s="7">
        <v>0</v>
      </c>
      <c r="I9" s="7">
        <v>0</v>
      </c>
      <c r="J9" s="7">
        <v>200</v>
      </c>
      <c r="K9" s="7">
        <f>200*C9</f>
        <v>33600</v>
      </c>
      <c r="L9" s="9">
        <f t="shared" si="1"/>
        <v>63200</v>
      </c>
    </row>
    <row r="10" spans="1:12" s="2" customFormat="1" ht="24.95" customHeight="1">
      <c r="A10" s="7" t="s">
        <v>45</v>
      </c>
      <c r="B10" s="7">
        <f>SUM(C10,D10,G10)</f>
        <v>317</v>
      </c>
      <c r="C10" s="7">
        <v>172</v>
      </c>
      <c r="D10" s="7">
        <f>E10+F10</f>
        <v>142</v>
      </c>
      <c r="E10" s="7">
        <v>30</v>
      </c>
      <c r="F10" s="7">
        <v>112</v>
      </c>
      <c r="G10" s="7">
        <v>3</v>
      </c>
      <c r="H10" s="7">
        <v>0</v>
      </c>
      <c r="I10" s="7">
        <v>3</v>
      </c>
      <c r="J10" s="7">
        <v>200</v>
      </c>
      <c r="K10" s="7">
        <f>200*C10</f>
        <v>34400</v>
      </c>
      <c r="L10" s="9">
        <f t="shared" si="1"/>
        <v>63400</v>
      </c>
    </row>
    <row r="11" spans="1:12" s="2" customFormat="1" ht="24.95" customHeight="1">
      <c r="A11" s="7" t="s">
        <v>46</v>
      </c>
      <c r="B11" s="7">
        <v>122</v>
      </c>
      <c r="C11" s="7">
        <v>57</v>
      </c>
      <c r="D11" s="7">
        <f>E11+F11</f>
        <v>64</v>
      </c>
      <c r="E11" s="10">
        <v>18</v>
      </c>
      <c r="F11" s="10">
        <v>46</v>
      </c>
      <c r="G11" s="7">
        <f>H11+I11</f>
        <v>1</v>
      </c>
      <c r="H11" s="7">
        <v>0</v>
      </c>
      <c r="I11" s="7">
        <v>1</v>
      </c>
      <c r="J11" s="7">
        <v>200</v>
      </c>
      <c r="K11" s="7">
        <f>200*C11</f>
        <v>11400</v>
      </c>
      <c r="L11" s="9">
        <f t="shared" si="1"/>
        <v>24400</v>
      </c>
    </row>
    <row r="12" spans="1:12" s="2" customFormat="1" ht="24.95" customHeight="1">
      <c r="A12" s="7" t="s">
        <v>47</v>
      </c>
      <c r="B12" s="7">
        <f>SUM(C12,D12,G12)</f>
        <v>62</v>
      </c>
      <c r="C12" s="7">
        <v>30</v>
      </c>
      <c r="D12" s="7">
        <f>E12+F12</f>
        <v>32</v>
      </c>
      <c r="E12" s="7">
        <v>6</v>
      </c>
      <c r="F12" s="7">
        <v>26</v>
      </c>
      <c r="G12" s="7">
        <f>H12+I12</f>
        <v>0</v>
      </c>
      <c r="H12" s="7">
        <v>0</v>
      </c>
      <c r="I12" s="7">
        <v>0</v>
      </c>
      <c r="J12" s="7">
        <v>200</v>
      </c>
      <c r="K12" s="7">
        <f>200*C12</f>
        <v>6000</v>
      </c>
      <c r="L12" s="9">
        <f t="shared" si="1"/>
        <v>12400</v>
      </c>
    </row>
    <row r="13" spans="1:12" ht="14.25">
      <c r="A13" s="11" t="s">
        <v>48</v>
      </c>
      <c r="B13" s="11"/>
      <c r="C13" s="11"/>
      <c r="D13" s="11"/>
      <c r="E13" s="11" t="s">
        <v>49</v>
      </c>
      <c r="F13" s="11"/>
      <c r="G13" s="12"/>
      <c r="H13" s="11"/>
      <c r="I13" s="11"/>
      <c r="J13" s="11" t="s">
        <v>61</v>
      </c>
      <c r="K13" s="12"/>
      <c r="L13" s="12"/>
    </row>
    <row r="14" spans="1:12">
      <c r="A14" s="40" t="s">
        <v>50</v>
      </c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</row>
    <row r="15" spans="1:12">
      <c r="A15" s="50" t="s">
        <v>62</v>
      </c>
      <c r="B15" s="41"/>
      <c r="C15" s="41"/>
      <c r="D15" s="41"/>
      <c r="E15" s="41"/>
      <c r="F15" s="41"/>
      <c r="G15" s="41"/>
      <c r="H15" s="41"/>
      <c r="I15" s="41"/>
      <c r="J15" s="41"/>
      <c r="K15" s="41"/>
      <c r="L15" s="41"/>
    </row>
    <row r="16" spans="1:12">
      <c r="A16" s="41" t="s">
        <v>52</v>
      </c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</row>
  </sheetData>
  <mergeCells count="14">
    <mergeCell ref="A2:L2"/>
    <mergeCell ref="J3:L3"/>
    <mergeCell ref="B4:I4"/>
    <mergeCell ref="D5:F5"/>
    <mergeCell ref="G5:I5"/>
    <mergeCell ref="A14:L14"/>
    <mergeCell ref="A15:L15"/>
    <mergeCell ref="A16:L16"/>
    <mergeCell ref="A4:A6"/>
    <mergeCell ref="B5:B6"/>
    <mergeCell ref="C5:C6"/>
    <mergeCell ref="J4:J6"/>
    <mergeCell ref="K4:K6"/>
    <mergeCell ref="L4:L6"/>
  </mergeCells>
  <phoneticPr fontId="36" type="noConversion"/>
  <pageMargins left="0.94444444444444398" right="0.70833333333333304" top="0.74791666666666701" bottom="0.74791666666666701" header="0.31458333333333299" footer="0.31458333333333299"/>
  <pageSetup paperSize="9" orientation="landscape" r:id="rId1"/>
  <ignoredErrors>
    <ignoredError sqref="B9" 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1">
    <comment s:ref="N511" rgbClr="16C7D0"/>
    <comment s:ref="N527" rgbClr="3FC170"/>
    <comment s:ref="N531" rgbClr="3FC170"/>
    <comment s:ref="N546" rgbClr="3FC170"/>
    <comment s:ref="N548" rgbClr="3FC170"/>
    <comment s:ref="N555" rgbClr="2EC288"/>
    <comment s:ref="N556" rgbClr="33BF30"/>
    <comment s:ref="N559" rgbClr="33BF30"/>
    <comment s:ref="N560" rgbClr="33BF30"/>
    <comment s:ref="N563" rgbClr="2EC288"/>
    <comment s:ref="N564" rgbClr="2EC288"/>
    <comment s:ref="N565" rgbClr="2EC288"/>
    <comment s:ref="N566" rgbClr="2EC288"/>
    <comment s:ref="N581" rgbClr="2EC288"/>
    <comment s:ref="N586" rgbClr="2EC288"/>
    <comment s:ref="N615" rgbClr="2EC288"/>
    <comment s:ref="N626" rgbClr="2EC288"/>
    <comment s:ref="N627" rgbClr="52BFF8"/>
    <comment s:ref="N630" rgbClr="52BFF8"/>
    <comment s:ref="N697" rgbClr="52BFF8"/>
    <comment s:ref="N699" rgbClr="52BFF8"/>
    <comment s:ref="N712" rgbClr="52BFF8"/>
    <comment s:ref="N722" rgbClr="52BFF8"/>
    <comment s:ref="N724" rgbClr="2EC6A8"/>
    <comment s:ref="N737" rgbClr="2EC6A8"/>
    <comment s:ref="N762" rgbClr="2EC6A8"/>
    <comment s:ref="N763" rgbClr="2EC6A8"/>
  </commentList>
</comments>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助学金统计表</vt:lpstr>
      <vt:lpstr>免学费统计表</vt:lpstr>
      <vt:lpstr>免教科书费统计表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胡大高</cp:lastModifiedBy>
  <cp:lastPrinted>2021-09-27T07:46:00Z</cp:lastPrinted>
  <dcterms:created xsi:type="dcterms:W3CDTF">2016-08-31T07:32:00Z</dcterms:created>
  <dcterms:modified xsi:type="dcterms:W3CDTF">2023-01-12T06:33:26Z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24943263C9E042FCBA289276485E3E42</vt:lpwstr>
  </property>
</Properties>
</file>